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H30決算\公営企業に係る経営比較分析表（平成30年度決算）の分析等について\提出用\"/>
    </mc:Choice>
  </mc:AlternateContent>
  <xr:revisionPtr revIDLastSave="0" documentId="13_ncr:1_{4A66FEF1-1FAA-4894-AE92-5AE9D6947921}" xr6:coauthVersionLast="36" xr6:coauthVersionMax="36" xr10:uidLastSave="{00000000-0000-0000-0000-000000000000}"/>
  <workbookProtection workbookAlgorithmName="SHA-512" workbookHashValue="RzXZWduUB8NoguZg/gxIpkycibbO81Q6AdeBaHdjG5Z6X7NIaN5X4rMHlgFD8lG7rO4yYh7Pv5wx5ao06/w3Xg==" workbookSaltValue="xZrV945Rgz356b4HNfkk1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W10" i="4"/>
  <c r="I10" i="4"/>
  <c r="B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<sst xmlns="http://schemas.openxmlformats.org/spreadsheetml/2006/main" count="239" uniqueCount="114">
  <si>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</si>
  <si>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</si>
  <si>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</si>
  <si>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</si>
  <si>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</si>
  <si>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</si>
  <si>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</si>
  <si>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</si>
  <si>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</si>
  <si>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</si>
  <si>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</si>
  <si>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</si>
  <si>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</si>
  <si>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</si>
  <si>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</si>
  <si>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</si>
  <si>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</si>
  <si>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</si>
  <si>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</si>
  <si>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</si>
  <si>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</si>
  <si>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</si>
  <si>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</si>
  <si>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</si>
  <si>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</si>
  <si>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</si>
  <si>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</si>
  <si>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</si>
  <si>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</si>
  <si>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</si>
  <si>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</si>
  <si>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</si>
  <si>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</si>
  <si>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</si>
  <si>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</si>
  <si>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</si>
  <si>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</si>
  <si>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</si>
  <si>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</si>
  <si>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</si>
  <si>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</si>
  <si>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</si>
  <si>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</si>
  <si>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</si>
  <si>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</si>
  <si>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</si>
  <si>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</si>
  <si>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</si>
  <si>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</si>
  <si>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</si>
  <si>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</si>
  <si>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</si>
  <si>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</si>
  <si>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</si>
  <si>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</si>
  <si>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</si>
  <si>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</si>
  <si>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</si>
  <si>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</si>
  <si>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</si>
  <si>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</si>
  <si>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</si>
  <si>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</si>
  <si>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</si>
  <si>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</si>
  <si>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</si>
  <si>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</si>
  <si>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</si>
  <si>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</si>
  <si>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</si>
  <si>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</si>
  <si>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</si>
  <si>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</si>
  <si>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</si>
  <si>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</si>
  <si>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</si>
  <si>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</si>
  <si>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</si>
  <si>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</si>
  <si>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</si>
  <si>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</si>
  <si>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</si>
  <si>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</si>
  <si>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</si>
  <si>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</si>
  <si>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</si>
  <si>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</si>
  <si>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</si>
  <si>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</si>
  <si>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</si>
  <si>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</si>
  <si>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</si>
  <si>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</si>
  <si>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</si>
  <si>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</si>
  <si>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</si>
  <si>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</si>
  <si>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</si>
  <si>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</si>
  <si>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</si>
  <si>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</si>
  <si>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</si>
  <si>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</si>
  <si>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</si>
  <si>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</si>
  <si>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</si>
  <si>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</si>
  <si>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</si>
  <si>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</si>
  <si>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</si>
  <si>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</si>
  <si>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平成26年度から平成30年度の平均年間設置基数が約10基であることから、新たな企業債の借入は減少し企業債残高も減少していくものと考えられる
　汚水処理原価が類似団体より大きく上回っているのは整備事業を進めていく中で管理基数が増加していること及び経年劣化等による修繕費が高騰し維持管理費が年々上昇しているためである。</t>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</si>
  <si>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発生してきており、今年度の修繕費用は昨年度と比較して増加しているため適切な維持管理を努めていく。</t>
    <phoneticPr fontId="4"/>
  </si>
  <si>
    <t xml:space="preserve">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用及び浄化槽の軽微な修繕費用が積み重なることが考えられる。
　維持管理のための事業収支は使用料によって賄われることが望ましいため、平成29年度に料金改定を検討を行ったため経費回収率の引上げになると考えられるが、依然として経営状況は厳しいため計画的な機械設備の更新を順次行うことにより、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</si>
</sst>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7F-4678-B3E2-09A36183D8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7F-4678-B3E2-09A36183D8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78.569999999999993</c:v>
                </c:pt>
                <c:pt idx="1">
                  <c:v>100</c:v>
                </c:pt>
                <c:pt idx="2">
                  <c:v>100</c:v>
                </c:pt>
                <c:pt idx="3">
                  <c:v>100</c:v>
                </c:pt>
                <c:pt idx="4">
                  <c:v>100</c:v>
                </c:pt>
              </c:numCache>
            </c:numRef>
          </c:val>
          <c:extLst>
            <c:ext xmlns:c16="http://schemas.microsoft.com/office/drawing/2014/chart" uri="{C3380CC4-5D6E-409C-BE32-E72D297353CC}">
              <c16:uniqueId val="{00000000-912E-4C9E-A01E-603D8CAA8C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912E-4C9E-A01E-603D8CAA8C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98.22</c:v>
                </c:pt>
                <c:pt idx="3">
                  <c:v>96.06</c:v>
                </c:pt>
                <c:pt idx="4">
                  <c:v>96.48</c:v>
                </c:pt>
              </c:numCache>
            </c:numRef>
          </c:val>
          <c:extLst>
            <c:ext xmlns:c16="http://schemas.microsoft.com/office/drawing/2014/chart" uri="{C3380CC4-5D6E-409C-BE32-E72D297353CC}">
              <c16:uniqueId val="{00000000-BEA2-46EE-87E7-DDEE080B3A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EA2-46EE-87E7-DDEE080B3A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79.89</c:v>
                </c:pt>
                <c:pt idx="1">
                  <c:v>79.11</c:v>
                </c:pt>
                <c:pt idx="2">
                  <c:v>73.260000000000005</c:v>
                </c:pt>
                <c:pt idx="3">
                  <c:v>102.19</c:v>
                </c:pt>
                <c:pt idx="4">
                  <c:v>100</c:v>
                </c:pt>
              </c:numCache>
            </c:numRef>
          </c:val>
          <c:extLst>
            <c:ext xmlns:c16="http://schemas.microsoft.com/office/drawing/2014/chart" uri="{C3380CC4-5D6E-409C-BE32-E72D297353CC}">
              <c16:uniqueId val="{00000000-FAE3-4355-B345-26E45BD553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3-4355-B345-26E45BD553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5-4A39-914A-FBA52D1C3C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5-4A39-914A-FBA52D1C3C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D-4867-A885-5024C96552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D-4867-A885-5024C96552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A8-4797-9CBC-B2B1EDAE94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8-4797-9CBC-B2B1EDAE94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6-457F-BB0F-806E5AC458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6-457F-BB0F-806E5AC458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249.89</c:v>
                </c:pt>
                <c:pt idx="2" formatCode="#,##0.00;&quot;△&quot;#,##0.00">
                  <c:v>0</c:v>
                </c:pt>
                <c:pt idx="3" formatCode="#,##0.00;&quot;△&quot;#,##0.00">
                  <c:v>0</c:v>
                </c:pt>
                <c:pt idx="4">
                  <c:v>516.4</c:v>
                </c:pt>
              </c:numCache>
            </c:numRef>
          </c:val>
          <c:extLst>
            <c:ext xmlns:c16="http://schemas.microsoft.com/office/drawing/2014/chart" uri="{C3380CC4-5D6E-409C-BE32-E72D297353CC}">
              <c16:uniqueId val="{00000000-54D4-4248-A7F2-CE36794BF8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54D4-4248-A7F2-CE36794BF8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74.55</c:v>
                </c:pt>
                <c:pt idx="1">
                  <c:v>72.08</c:v>
                </c:pt>
                <c:pt idx="2">
                  <c:v>71.680000000000007</c:v>
                </c:pt>
                <c:pt idx="3">
                  <c:v>71.86</c:v>
                </c:pt>
                <c:pt idx="4">
                  <c:v>76.61</c:v>
                </c:pt>
              </c:numCache>
            </c:numRef>
          </c:val>
          <c:extLst>
            <c:ext xmlns:c16="http://schemas.microsoft.com/office/drawing/2014/chart" uri="{C3380CC4-5D6E-409C-BE32-E72D297353CC}">
              <c16:uniqueId val="{00000000-874F-4F96-9818-DC123F2387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874F-4F96-9818-DC123F2387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458.14</c:v>
                </c:pt>
                <c:pt idx="1">
                  <c:v>440.7</c:v>
                </c:pt>
                <c:pt idx="2">
                  <c:v>322.01</c:v>
                </c:pt>
                <c:pt idx="3">
                  <c:v>328.91</c:v>
                </c:pt>
                <c:pt idx="4">
                  <c:v>336.37</c:v>
                </c:pt>
              </c:numCache>
            </c:numRef>
          </c:val>
          <c:extLst>
            <c:ext xmlns:c16="http://schemas.microsoft.com/office/drawing/2014/chart" uri="{C3380CC4-5D6E-409C-BE32-E72D297353CC}">
              <c16:uniqueId val="{00000000-4357-4238-B4DB-101F7184F8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4357-4238-B4DB-101F7184F8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9400</v>
      </c>
      <c r="AM8" s="50"/>
      <c r="AN8" s="50"/>
      <c r="AO8" s="50"/>
      <c r="AP8" s="50"/>
      <c r="AQ8" s="50"/>
      <c r="AR8" s="50"/>
      <c r="AS8" s="50"/>
      <c r="AT8" s="45">
        <f>データ!T6</f>
        <v>93.98</v>
      </c>
      <c r="AU8" s="45"/>
      <c r="AV8" s="45"/>
      <c r="AW8" s="45"/>
      <c r="AX8" s="45"/>
      <c r="AY8" s="45"/>
      <c r="AZ8" s="45"/>
      <c r="BA8" s="45"/>
      <c r="BB8" s="45">
        <f>データ!U6</f>
        <v>100.02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7.97</v>
      </c>
      <c r="Q10" s="45"/>
      <c r="R10" s="45"/>
      <c r="S10" s="45"/>
      <c r="T10" s="45"/>
      <c r="U10" s="45"/>
      <c r="V10" s="45"/>
      <c r="W10" s="45">
        <f>データ!Q6</f>
        <v>100</v>
      </c>
      <c r="X10" s="45"/>
      <c r="Y10" s="45"/>
      <c r="Z10" s="45"/>
      <c r="AA10" s="45"/>
      <c r="AB10" s="45"/>
      <c r="AC10" s="45"/>
      <c r="AD10" s="50">
        <f>データ!R6</f>
        <v>3560</v>
      </c>
      <c r="AE10" s="50"/>
      <c r="AF10" s="50"/>
      <c r="AG10" s="50"/>
      <c r="AH10" s="50"/>
      <c r="AI10" s="50"/>
      <c r="AJ10" s="50"/>
      <c r="AK10" s="2"/>
      <c r="AL10" s="50">
        <f>データ!V6</f>
        <v>738</v>
      </c>
      <c r="AM10" s="50"/>
      <c r="AN10" s="50"/>
      <c r="AO10" s="50"/>
      <c r="AP10" s="50"/>
      <c r="AQ10" s="50"/>
      <c r="AR10" s="50"/>
      <c r="AS10" s="50"/>
      <c r="AT10" s="45">
        <f>データ!W6</f>
        <v>32.1</v>
      </c>
      <c r="AU10" s="45"/>
      <c r="AV10" s="45"/>
      <c r="AW10" s="45"/>
      <c r="AX10" s="45"/>
      <c r="AY10" s="45"/>
      <c r="AZ10" s="45"/>
      <c r="BA10" s="45"/>
      <c r="BB10" s="45">
        <f>データ!X6</f>
        <v>22.99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rL/1hWoLGMBt+lEItqN+JqBO89NJf/LCemQd9lVMe+fafsioFg6RAENleYvrqoDaUzaPJ9ZpqCVzqOFJQIwmoA==" saltValue="rnHkfse8PpAne9krL9cn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384429</v>
      </c>
      <c r="D6" s="33">
        <f t="shared" si="3"/>
        <v>47</v>
      </c>
      <c r="E6" s="33">
        <f t="shared" si="3"/>
        <v>18</v>
      </c>
      <c r="F6" s="33">
        <f t="shared" si="3"/>
        <v>0</v>
      </c>
      <c r="G6" s="33">
        <f t="shared" si="3"/>
        <v>0</v>
      </c>
      <c r="H6" s="33" t="str">
        <f t="shared" si="3"/>
        <v>愛媛県　伊方町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7.97</v>
      </c>
      <c r="Q6" s="34">
        <f t="shared" si="3"/>
        <v>100</v>
      </c>
      <c r="R6" s="34">
        <f t="shared" si="3"/>
        <v>3560</v>
      </c>
      <c r="S6" s="34">
        <f t="shared" si="3"/>
        <v>9400</v>
      </c>
      <c r="T6" s="34">
        <f t="shared" si="3"/>
        <v>93.98</v>
      </c>
      <c r="U6" s="34">
        <f t="shared" si="3"/>
        <v>100.02</v>
      </c>
      <c r="V6" s="34">
        <f t="shared" si="3"/>
        <v>738</v>
      </c>
      <c r="W6" s="34">
        <f t="shared" si="3"/>
        <v>32.1</v>
      </c>
      <c r="X6" s="34">
        <f t="shared" si="3"/>
        <v>22.99</v>
      </c>
      <c r="Y6" s="35">
        <f>IF(Y7="",NA(),Y7)</f>
        <v>79.89</v>
      </c>
      <c r="Z6" s="35">
        <f t="shared" ref="Z6:AH6" si="4">IF(Z7="",NA(),Z7)</f>
        <v>79.11</v>
      </c>
      <c r="AA6" s="35">
        <f t="shared" si="4"/>
        <v>73.260000000000005</v>
      </c>
      <c r="AB6" s="35">
        <f t="shared" si="4"/>
        <v>102.19</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249.89</v>
      </c>
      <c r="BH6" s="34">
        <f t="shared" si="7"/>
        <v>0</v>
      </c>
      <c r="BI6" s="34">
        <f t="shared" si="7"/>
        <v>0</v>
      </c>
      <c r="BJ6" s="35">
        <f t="shared" si="7"/>
        <v>516.4</v>
      </c>
      <c r="BK6" s="35">
        <f t="shared" si="7"/>
        <v>416.91</v>
      </c>
      <c r="BL6" s="35">
        <f t="shared" si="7"/>
        <v>392.19</v>
      </c>
      <c r="BM6" s="35">
        <f t="shared" si="7"/>
        <v>413.5</v>
      </c>
      <c r="BN6" s="35">
        <f t="shared" si="7"/>
        <v>407.42</v>
      </c>
      <c r="BO6" s="35">
        <f t="shared" si="7"/>
        <v>386.46</v>
      </c>
      <c r="BP6" s="34" t="str">
        <f>IF(BP7="","",IF(BP7="-","【-】","【"&amp;SUBSTITUTE(TEXT(BP7,"#,##0.00"),"-","△")&amp;"】"))</f>
        <v>【325.02】</v>
      </c>
      <c r="BQ6" s="35">
        <f>IF(BQ7="",NA(),BQ7)</f>
        <v>74.55</v>
      </c>
      <c r="BR6" s="35">
        <f t="shared" ref="BR6:BZ6" si="8">IF(BR7="",NA(),BR7)</f>
        <v>72.08</v>
      </c>
      <c r="BS6" s="35">
        <f t="shared" si="8"/>
        <v>71.680000000000007</v>
      </c>
      <c r="BT6" s="35">
        <f t="shared" si="8"/>
        <v>71.86</v>
      </c>
      <c r="BU6" s="35">
        <f t="shared" si="8"/>
        <v>76.61</v>
      </c>
      <c r="BV6" s="35">
        <f t="shared" si="8"/>
        <v>57.93</v>
      </c>
      <c r="BW6" s="35">
        <f t="shared" si="8"/>
        <v>57.03</v>
      </c>
      <c r="BX6" s="35">
        <f t="shared" si="8"/>
        <v>55.84</v>
      </c>
      <c r="BY6" s="35">
        <f t="shared" si="8"/>
        <v>57.08</v>
      </c>
      <c r="BZ6" s="35">
        <f t="shared" si="8"/>
        <v>55.85</v>
      </c>
      <c r="CA6" s="34" t="str">
        <f>IF(CA7="","",IF(CA7="-","【-】","【"&amp;SUBSTITUTE(TEXT(CA7,"#,##0.00"),"-","△")&amp;"】"))</f>
        <v>【60.61】</v>
      </c>
      <c r="CB6" s="35">
        <f>IF(CB7="",NA(),CB7)</f>
        <v>458.14</v>
      </c>
      <c r="CC6" s="35">
        <f t="shared" ref="CC6:CK6" si="9">IF(CC7="",NA(),CC7)</f>
        <v>440.7</v>
      </c>
      <c r="CD6" s="35">
        <f t="shared" si="9"/>
        <v>322.01</v>
      </c>
      <c r="CE6" s="35">
        <f t="shared" si="9"/>
        <v>328.91</v>
      </c>
      <c r="CF6" s="35">
        <f t="shared" si="9"/>
        <v>336.37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78.569999999999993</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98.22</v>
      </c>
      <c r="DA6" s="35">
        <f t="shared" si="11"/>
        <v>96.06</v>
      </c>
      <c r="DB6" s="35">
        <f t="shared" si="11"/>
        <v>96.48</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384429</v>
      </c>
      <c r="D7" s="37">
        <v>47</v>
      </c>
      <c r="E7" s="37">
        <v>18</v>
      </c>
      <c r="F7" s="37">
        <v>0</v>
      </c>
      <c r="G7" s="37">
        <v>0</v>
      </c>
      <c r="H7" s="37" t="s">
        <v>98</v>
      </c>
      <c r="I7" s="37" t="s">
        <v>99</v>
      </c>
      <c r="J7" s="37" t="s">
        <v>100</v>
      </c>
      <c r="K7" s="37" t="s">
        <v>101</v>
      </c>
      <c r="L7" s="37" t="s">
        <v>102</v>
      </c>
      <c r="M7" s="37" t="s">
        <v>103</v>
      </c>
      <c r="N7" s="38" t="s">
        <v>104</v>
      </c>
      <c r="O7" s="38" t="s">
        <v>105</v>
      </c>
      <c r="P7" s="38">
        <v>7.97</v>
      </c>
      <c r="Q7" s="38">
        <v>100</v>
      </c>
      <c r="R7" s="38">
        <v>3560</v>
      </c>
      <c r="S7" s="38">
        <v>9400</v>
      </c>
      <c r="T7" s="38">
        <v>93.98</v>
      </c>
      <c r="U7" s="38">
        <v>100.02</v>
      </c>
      <c r="V7" s="38">
        <v>738</v>
      </c>
      <c r="W7" s="38">
        <v>32.1</v>
      </c>
      <c r="X7" s="38">
        <v>22.99</v>
      </c>
      <c r="Y7" s="38">
        <v>79.89</v>
      </c>
      <c r="Z7" s="38">
        <v>79.11</v>
      </c>
      <c r="AA7" s="38">
        <v>73.260000000000005</v>
      </c>
      <c r="AB7" s="38">
        <v>102.19</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249.89</v>
      </c>
      <c r="BH7" s="38">
        <v>0</v>
      </c>
      <c r="BI7" s="38">
        <v>0</v>
      </c>
      <c r="BJ7" s="38">
        <v>516.4</v>
      </c>
      <c r="BK7" s="38">
        <v>416.91</v>
      </c>
      <c r="BL7" s="38">
        <v>392.19</v>
      </c>
      <c r="BM7" s="38">
        <v>413.5</v>
      </c>
      <c r="BN7" s="38">
        <v>407.42</v>
      </c>
      <c r="BO7" s="38">
        <v>386.46</v>
      </c>
      <c r="BP7" s="38">
        <v>325.02</v>
      </c>
      <c r="BQ7" s="38">
        <v>74.55</v>
      </c>
      <c r="BR7" s="38">
        <v>72.08</v>
      </c>
      <c r="BS7" s="38">
        <v>71.680000000000007</v>
      </c>
      <c r="BT7" s="38">
        <v>71.86</v>
      </c>
      <c r="BU7" s="38">
        <v>76.61</v>
      </c>
      <c r="BV7" s="38">
        <v>57.93</v>
      </c>
      <c r="BW7" s="38">
        <v>57.03</v>
      </c>
      <c r="BX7" s="38">
        <v>55.84</v>
      </c>
      <c r="BY7" s="38">
        <v>57.08</v>
      </c>
      <c r="BZ7" s="38">
        <v>55.85</v>
      </c>
      <c r="CA7" s="38">
        <v>60.61</v>
      </c>
      <c r="CB7" s="38">
        <v>458.14</v>
      </c>
      <c r="CC7" s="38">
        <v>440.7</v>
      </c>
      <c r="CD7" s="38">
        <v>322.01</v>
      </c>
      <c r="CE7" s="38">
        <v>328.91</v>
      </c>
      <c r="CF7" s="38">
        <v>336.37</v>
      </c>
      <c r="CG7" s="38">
        <v>276.93</v>
      </c>
      <c r="CH7" s="38">
        <v>283.73</v>
      </c>
      <c r="CI7" s="38">
        <v>287.57</v>
      </c>
      <c r="CJ7" s="38">
        <v>286.86</v>
      </c>
      <c r="CK7" s="38">
        <v>287.91000000000003</v>
      </c>
      <c r="CL7" s="38">
        <v>270.94</v>
      </c>
      <c r="CM7" s="38">
        <v>78.569999999999993</v>
      </c>
      <c r="CN7" s="38">
        <v>100</v>
      </c>
      <c r="CO7" s="38">
        <v>100</v>
      </c>
      <c r="CP7" s="38">
        <v>100</v>
      </c>
      <c r="CQ7" s="38">
        <v>100</v>
      </c>
      <c r="CR7" s="38">
        <v>59.08</v>
      </c>
      <c r="CS7" s="38">
        <v>58.25</v>
      </c>
      <c r="CT7" s="38">
        <v>61.55</v>
      </c>
      <c r="CU7" s="38">
        <v>57.22</v>
      </c>
      <c r="CV7" s="38">
        <v>54.93</v>
      </c>
      <c r="CW7" s="38">
        <v>57.8</v>
      </c>
      <c r="CX7" s="38">
        <v>100</v>
      </c>
      <c r="CY7" s="38">
        <v>100</v>
      </c>
      <c r="CZ7" s="38">
        <v>98.22</v>
      </c>
      <c r="DA7" s="38">
        <v>96.06</v>
      </c>
      <c r="DB7" s="38">
        <v>96.48</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洋二</cp:lastModifiedBy>
  <cp:lastPrinted>2020-02-04T02:33:29Z</cp:lastPrinted>
  <dcterms:created xsi:type="dcterms:W3CDTF">2019-12-05T05:30:09Z</dcterms:created>
  <dcterms:modified xsi:type="dcterms:W3CDTF">2020-03-09T00:30:36Z</dcterms:modified>
  <cp:category/>
</cp:coreProperties>
</file>