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17_伊方町\"/>
    </mc:Choice>
  </mc:AlternateContent>
  <xr:revisionPtr revIDLastSave="0" documentId="13_ncr:1_{64094B4B-AAD0-4791-8C65-444A1244BACE}" xr6:coauthVersionLast="36" xr6:coauthVersionMax="36" xr10:uidLastSave="{00000000-0000-0000-0000-000000000000}"/>
  <workbookProtection workbookAlgorithmName="SHA-512" workbookHashValue="nnLFbWs6qbWisJmvfpP3Pp1NvqhKQVSDcV4/MrGMQUWL1F2IdY18+HBf/h1mGIorv5XsWcdB/SRBQnrN8iNVGw==" workbookSaltValue="MfXZIAZGMohm/hLwXcBVhQ=="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AD10" i="4" s="1"/>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AL10" i="4"/>
  <c r="B10" i="4"/>
  <c r="BB8" i="4"/>
  <c r="AD8" i="4"/>
</calcChain>
</file>

<file path=xl/sharedStrings.xml><?xml version="1.0" encoding="utf-8"?>
<sst xmlns="http://schemas.openxmlformats.org/spreadsheetml/2006/main" count="247" uniqueCount="121">
  <si>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</si>
  <si>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</si>
  <si>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</si>
  <si>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</si>
  <si>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</si>
  <si>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</si>
  <si>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</si>
  <si>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</si>
  <si>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</si>
  <si>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</si>
  <si>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</si>
  <si>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</si>
  <si>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</si>
  <si>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</si>
  <si>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</si>
  <si>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</si>
  <si>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</si>
  <si>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</si>
  <si>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</si>
  <si>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</si>
  <si>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</si>
  <si>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</si>
  <si>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</si>
  <si>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</si>
  <si>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</si>
  <si>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</si>
  <si>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</si>
  <si>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</si>
  <si>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</si>
  <si>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</si>
  <si>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</si>
  <si>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</si>
  <si>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</si>
  <si>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</si>
  <si>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</si>
  <si>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</si>
  <si>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</si>
  <si>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</si>
  <si>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</si>
  <si>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</si>
  <si>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</si>
  <si>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</si>
  <si>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</si>
  <si>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</si>
  <si>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</si>
  <si>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</si>
  <si>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</si>
  <si>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</si>
  <si>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</si>
  <si>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</si>
  <si>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</si>
  <si>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</si>
  <si>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</si>
  <si>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</si>
  <si>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</si>
  <si>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</si>
  <si>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</si>
  <si>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</si>
  <si>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</si>
  <si>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</si>
  <si>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</si>
  <si>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</si>
  <si>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</si>
  <si>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</si>
  <si>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</si>
  <si>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</si>
  <si>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</si>
  <si>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</si>
  <si>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</si>
  <si>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</si>
  <si>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</si>
  <si>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</si>
  <si>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</si>
  <si>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</si>
  <si>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</si>
  <si>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</si>
  <si>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</si>
  <si>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</si>
  <si>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</si>
  <si>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</si>
  <si>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</si>
  <si>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</si>
  <si>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</si>
  <si>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</si>
  <si>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</si>
  <si>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</si>
  <si>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</si>
  <si>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</si>
  <si>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</si>
  <si>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</si>
  <si>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</si>
  <si>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</si>
  <si>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</si>
  <si>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</si>
  <si>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</si>
  <si>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</si>
  <si>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</si>
  <si>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</si>
  <si>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</si>
  <si>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</si>
  <si>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</si>
  <si>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</si>
  <si>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</si>
  <si>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</si>
  <si>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</si>
  <si>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</si>
  <si>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</si>
  <si>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</si>
  <si>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</si>
  <si>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</si>
  <si>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</si>
  <si>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</si>
  <si>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</si>
  <si>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</si>
  <si>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</si>
  <si>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</si>
  <si>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</si>
  <si>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</si>
  <si>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しかし、環境保全及び住民の快適で衛生的な生活環境を提供し続けるために今後も設備投資を進める必要がある。そのため、町管理の浄化槽の維持管理費及び浄化槽の修繕費が積み重なることが考えられる。
　維持管理のための事業収支は使用料によって賄われることが望ましいため、平成30年度に料金改定を行い、経費回収率が改善したが、依然として経営状況は厳しいため更なる料金の引き上げ及び計画的な送風機の更新を順次行うことにより、健全な経営を目指していきたい。</t>
    <rPh sb="193" eb="194">
      <t>オコナ</t>
    </rPh>
    <rPh sb="202" eb="204">
      <t>カイゼン</t>
    </rPh>
    <phoneticPr fontId="4"/>
  </si>
  <si>
    <t>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いる。令和5年度の設置基数が6基となり昨年度より減少した。整備に伴う新規企業債の発行をせず、繰上償還を実施したため、企業債償還残高が大きく減少した。
　汚水処理原価が類似団体より大きく下回っているのは、法適用前年度により特例的支出が全費用の大多数をしめており、一般会計からの繰入金を打切り決算前に繰入しているためである。</t>
    <phoneticPr fontId="4"/>
  </si>
  <si>
    <t>　平成16年度より事業を開始し浄化槽本体以外の駆動部や消耗品等の軽微な修繕については、その都度行っているが、設置後10年以上経過した浄化槽も多くなり、高額な修繕（経年劣化による担体の消失などの浄化槽の部品の修繕・槽内の破損）が多数発生してきており、令和５年度の修繕費は前年度と比較して増加しているため適切な維持管理を努めていく。</t>
    <rPh sb="124" eb="126">
      <t>レイワ</t>
    </rPh>
    <rPh sb="134" eb="135">
      <t>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</si>
</sst>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F6-4618-96A4-D527AF5BAC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F6-4618-96A4-D527AF5BAC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60B-402D-A874-1B44858DE4E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760B-402D-A874-1B44858DE4E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96.42</c:v>
                </c:pt>
                <c:pt idx="1">
                  <c:v>94.87</c:v>
                </c:pt>
                <c:pt idx="2">
                  <c:v>94.48</c:v>
                </c:pt>
                <c:pt idx="3">
                  <c:v>94.02</c:v>
                </c:pt>
                <c:pt idx="4">
                  <c:v>92.87</c:v>
                </c:pt>
              </c:numCache>
            </c:numRef>
          </c:val>
          <c:extLst>
            <c:ext xmlns:c16="http://schemas.microsoft.com/office/drawing/2014/chart" uri="{C3380CC4-5D6E-409C-BE32-E72D297353CC}">
              <c16:uniqueId val="{00000000-F57F-4046-AE50-6D84D1F326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F57F-4046-AE50-6D84D1F326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67.989999999999995</c:v>
                </c:pt>
              </c:numCache>
            </c:numRef>
          </c:val>
          <c:extLst>
            <c:ext xmlns:c16="http://schemas.microsoft.com/office/drawing/2014/chart" uri="{C3380CC4-5D6E-409C-BE32-E72D297353CC}">
              <c16:uniqueId val="{00000000-4A46-4A3C-A9C4-0A2F5A44748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46-4A3C-A9C4-0A2F5A44748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4A-4F8A-9893-5E28AEF4300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4A-4F8A-9893-5E28AEF4300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22-43F4-956C-4AEACA8D935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22-43F4-956C-4AEACA8D935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5E-4E6B-94F4-FE6F1CD6E7C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5E-4E6B-94F4-FE6F1CD6E7C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FE-4A42-9F9B-BC4DBE04C1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FE-4A42-9F9B-BC4DBE04C1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522.6</c:v>
                </c:pt>
                <c:pt idx="1">
                  <c:v>489.11</c:v>
                </c:pt>
                <c:pt idx="2">
                  <c:v>467.78</c:v>
                </c:pt>
                <c:pt idx="3">
                  <c:v>447.12</c:v>
                </c:pt>
                <c:pt idx="4">
                  <c:v>119.96</c:v>
                </c:pt>
              </c:numCache>
            </c:numRef>
          </c:val>
          <c:extLst>
            <c:ext xmlns:c16="http://schemas.microsoft.com/office/drawing/2014/chart" uri="{C3380CC4-5D6E-409C-BE32-E72D297353CC}">
              <c16:uniqueId val="{00000000-EE35-43B8-B486-CDA63ED4A77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EE35-43B8-B486-CDA63ED4A77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74.52</c:v>
                </c:pt>
                <c:pt idx="1">
                  <c:v>76.150000000000006</c:v>
                </c:pt>
                <c:pt idx="2">
                  <c:v>74.959999999999994</c:v>
                </c:pt>
                <c:pt idx="3">
                  <c:v>74.67</c:v>
                </c:pt>
                <c:pt idx="4">
                  <c:v>147.31</c:v>
                </c:pt>
              </c:numCache>
            </c:numRef>
          </c:val>
          <c:extLst>
            <c:ext xmlns:c16="http://schemas.microsoft.com/office/drawing/2014/chart" uri="{C3380CC4-5D6E-409C-BE32-E72D297353CC}">
              <c16:uniqueId val="{00000000-49C0-451C-9979-56F29D6790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49C0-451C-9979-56F29D6790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367.92</c:v>
                </c:pt>
                <c:pt idx="1">
                  <c:v>369.16</c:v>
                </c:pt>
                <c:pt idx="2">
                  <c:v>364.05</c:v>
                </c:pt>
                <c:pt idx="3">
                  <c:v>365.25</c:v>
                </c:pt>
                <c:pt idx="4">
                  <c:v>187.56</c:v>
                </c:pt>
              </c:numCache>
            </c:numRef>
          </c:val>
          <c:extLst>
            <c:ext xmlns:c16="http://schemas.microsoft.com/office/drawing/2014/chart" uri="{C3380CC4-5D6E-409C-BE32-E72D297353CC}">
              <c16:uniqueId val="{00000000-C9B4-47DC-B5BB-81ECCC3260A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C9B4-47DC-B5BB-81ECCC3260A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M34" zoomScale="70" zoomScaleNormal="7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伊方町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8062</v>
      </c>
      <c r="AM8" s="45"/>
      <c r="AN8" s="45"/>
      <c r="AO8" s="45"/>
      <c r="AP8" s="45"/>
      <c r="AQ8" s="45"/>
      <c r="AR8" s="45"/>
      <c r="AS8" s="45"/>
      <c r="AT8" s="44">
        <f>データ!T6</f>
        <v>93.83</v>
      </c>
      <c r="AU8" s="44"/>
      <c r="AV8" s="44"/>
      <c r="AW8" s="44"/>
      <c r="AX8" s="44"/>
      <c r="AY8" s="44"/>
      <c r="AZ8" s="44"/>
      <c r="BA8" s="44"/>
      <c r="BB8" s="44">
        <f>データ!U6</f>
        <v>85.92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7.42</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589</v>
      </c>
      <c r="AM10" s="45"/>
      <c r="AN10" s="45"/>
      <c r="AO10" s="45"/>
      <c r="AP10" s="45"/>
      <c r="AQ10" s="45"/>
      <c r="AR10" s="45"/>
      <c r="AS10" s="45"/>
      <c r="AT10" s="44">
        <f>データ!W6</f>
        <v>32.1</v>
      </c>
      <c r="AU10" s="44"/>
      <c r="AV10" s="44"/>
      <c r="AW10" s="44"/>
      <c r="AX10" s="44"/>
      <c r="AY10" s="44"/>
      <c r="AZ10" s="44"/>
      <c r="BA10" s="44"/>
      <c r="BB10" s="44">
        <f>データ!X6</f>
        <v>18.350000000000001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120</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vi9JCrN/wAkvD9ZYv32ELyoSSPOCll19OmBVr1tF5P+2HHFD0rHCruQUHYuqeH8yA/nJDFw7g0nsi4ZGg7MO1w==" saltValue="ybIKy0OYey3kqYeJm2po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384429</v>
      </c>
      <c r="D6" s="19">
        <f t="shared" si="3"/>
        <v>47</v>
      </c>
      <c r="E6" s="19">
        <f t="shared" si="3"/>
        <v>18</v>
      </c>
      <c r="F6" s="19">
        <f t="shared" si="3"/>
        <v>0</v>
      </c>
      <c r="G6" s="19">
        <f t="shared" si="3"/>
        <v>0</v>
      </c>
      <c r="H6" s="19" t="str">
        <f t="shared" si="3"/>
        <v>愛媛県　伊方町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7.42</v>
      </c>
      <c r="Q6" s="20">
        <f t="shared" si="3"/>
        <v>100</v>
      </c>
      <c r="R6" s="20">
        <f t="shared" si="3"/>
        <v>3630</v>
      </c>
      <c r="S6" s="20">
        <f t="shared" si="3"/>
        <v>8062</v>
      </c>
      <c r="T6" s="20">
        <f t="shared" si="3"/>
        <v>93.83</v>
      </c>
      <c r="U6" s="20">
        <f t="shared" si="3"/>
        <v>85.92</v>
      </c>
      <c r="V6" s="20">
        <f t="shared" si="3"/>
        <v>589</v>
      </c>
      <c r="W6" s="20">
        <f t="shared" si="3"/>
        <v>32.1</v>
      </c>
      <c r="X6" s="20">
        <f t="shared" si="3"/>
        <v>18.350000000000001</v>
      </c>
      <c r="Y6" s="21">
        <f>IF(Y7="",NA(),Y7)</f>
        <v>100</v>
      </c>
      <c r="Z6" s="21">
        <f t="shared" ref="Z6:AH6" si="4">IF(Z7="",NA(),Z7)</f>
        <v>100</v>
      </c>
      <c r="AA6" s="21">
        <f t="shared" si="4"/>
        <v>100</v>
      </c>
      <c r="AB6" s="21">
        <f t="shared" si="4"/>
        <v>100</v>
      </c>
      <c r="AC6" s="21">
        <f t="shared" si="4"/>
        <v>67.989999999999995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522.6</v>
      </c>
      <c r="BG6" s="21">
        <f t="shared" ref="BG6:BO6" si="7">IF(BG7="",NA(),BG7)</f>
        <v>489.11</v>
      </c>
      <c r="BH6" s="21">
        <f t="shared" si="7"/>
        <v>467.78</v>
      </c>
      <c r="BI6" s="21">
        <f t="shared" si="7"/>
        <v>447.12</v>
      </c>
      <c r="BJ6" s="21">
        <f t="shared" si="7"/>
        <v>119.96</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74.52</v>
      </c>
      <c r="BR6" s="21">
        <f t="shared" ref="BR6:BZ6" si="8">IF(BR7="",NA(),BR7)</f>
        <v>76.150000000000006</v>
      </c>
      <c r="BS6" s="21">
        <f t="shared" si="8"/>
        <v>74.959999999999994</v>
      </c>
      <c r="BT6" s="21">
        <f t="shared" si="8"/>
        <v>74.67</v>
      </c>
      <c r="BU6" s="21">
        <f t="shared" si="8"/>
        <v>147.31</v>
      </c>
      <c r="BV6" s="21">
        <f t="shared" si="8"/>
        <v>62.5</v>
      </c>
      <c r="BW6" s="21">
        <f t="shared" si="8"/>
        <v>60.59</v>
      </c>
      <c r="BX6" s="21">
        <f t="shared" si="8"/>
        <v>60</v>
      </c>
      <c r="BY6" s="21">
        <f t="shared" si="8"/>
        <v>59.01</v>
      </c>
      <c r="BZ6" s="21">
        <f t="shared" si="8"/>
        <v>56.06</v>
      </c>
      <c r="CA6" s="20" t="str">
        <f>IF(CA7="","",IF(CA7="-","【-】","【"&amp;SUBSTITUTE(TEXT(CA7,"#,##0.00"),"-","△")&amp;"】"))</f>
        <v>【53.65】</v>
      </c>
      <c r="CB6" s="21">
        <f>IF(CB7="",NA(),CB7)</f>
        <v>367.92</v>
      </c>
      <c r="CC6" s="21">
        <f t="shared" ref="CC6:CK6" si="9">IF(CC7="",NA(),CC7)</f>
        <v>369.16</v>
      </c>
      <c r="CD6" s="21">
        <f t="shared" si="9"/>
        <v>364.05</v>
      </c>
      <c r="CE6" s="21">
        <f t="shared" si="9"/>
        <v>365.25</v>
      </c>
      <c r="CF6" s="21">
        <f t="shared" si="9"/>
        <v>187.56</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96.42</v>
      </c>
      <c r="CY6" s="21">
        <f t="shared" ref="CY6:DG6" si="11">IF(CY7="",NA(),CY7)</f>
        <v>94.87</v>
      </c>
      <c r="CZ6" s="21">
        <f t="shared" si="11"/>
        <v>94.48</v>
      </c>
      <c r="DA6" s="21">
        <f t="shared" si="11"/>
        <v>94.02</v>
      </c>
      <c r="DB6" s="21">
        <f t="shared" si="11"/>
        <v>92.87</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384429</v>
      </c>
      <c r="D7" s="23">
        <v>47</v>
      </c>
      <c r="E7" s="23">
        <v>18</v>
      </c>
      <c r="F7" s="23">
        <v>0</v>
      </c>
      <c r="G7" s="23">
        <v>0</v>
      </c>
      <c r="H7" s="23" t="s">
        <v>98</v>
      </c>
      <c r="I7" s="23" t="s">
        <v>99</v>
      </c>
      <c r="J7" s="23" t="s">
        <v>100</v>
      </c>
      <c r="K7" s="23" t="s">
        <v>101</v>
      </c>
      <c r="L7" s="23" t="s">
        <v>102</v>
      </c>
      <c r="M7" s="23" t="s">
        <v>103</v>
      </c>
      <c r="N7" s="24" t="s">
        <v>104</v>
      </c>
      <c r="O7" s="24" t="s">
        <v>105</v>
      </c>
      <c r="P7" s="24">
        <v>7.42</v>
      </c>
      <c r="Q7" s="24">
        <v>100</v>
      </c>
      <c r="R7" s="24">
        <v>3630</v>
      </c>
      <c r="S7" s="24">
        <v>8062</v>
      </c>
      <c r="T7" s="24">
        <v>93.83</v>
      </c>
      <c r="U7" s="24">
        <v>85.92</v>
      </c>
      <c r="V7" s="24">
        <v>589</v>
      </c>
      <c r="W7" s="24">
        <v>32.1</v>
      </c>
      <c r="X7" s="24">
        <v>18.350000000000001</v>
      </c>
      <c r="Y7" s="24">
        <v>100</v>
      </c>
      <c r="Z7" s="24">
        <v>100</v>
      </c>
      <c r="AA7" s="24">
        <v>100</v>
      </c>
      <c r="AB7" s="24">
        <v>100</v>
      </c>
      <c r="AC7" s="24">
        <v>67.989999999999995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522.6</v>
      </c>
      <c r="BG7" s="24">
        <v>489.11</v>
      </c>
      <c r="BH7" s="24">
        <v>467.78</v>
      </c>
      <c r="BI7" s="24">
        <v>447.12</v>
      </c>
      <c r="BJ7" s="24">
        <v>119.96</v>
      </c>
      <c r="BK7" s="24">
        <v>270.57</v>
      </c>
      <c r="BL7" s="24">
        <v>294.27</v>
      </c>
      <c r="BM7" s="24">
        <v>294.08999999999997</v>
      </c>
      <c r="BN7" s="24">
        <v>294.08999999999997</v>
      </c>
      <c r="BO7" s="24">
        <v>338.47</v>
      </c>
      <c r="BP7" s="24">
        <v>349.83</v>
      </c>
      <c r="BQ7" s="24">
        <v>74.52</v>
      </c>
      <c r="BR7" s="24">
        <v>76.150000000000006</v>
      </c>
      <c r="BS7" s="24">
        <v>74.959999999999994</v>
      </c>
      <c r="BT7" s="24">
        <v>74.67</v>
      </c>
      <c r="BU7" s="24">
        <v>147.31</v>
      </c>
      <c r="BV7" s="24">
        <v>62.5</v>
      </c>
      <c r="BW7" s="24">
        <v>60.59</v>
      </c>
      <c r="BX7" s="24">
        <v>60</v>
      </c>
      <c r="BY7" s="24">
        <v>59.01</v>
      </c>
      <c r="BZ7" s="24">
        <v>56.06</v>
      </c>
      <c r="CA7" s="24">
        <v>53.65</v>
      </c>
      <c r="CB7" s="24">
        <v>367.92</v>
      </c>
      <c r="CC7" s="24">
        <v>369.16</v>
      </c>
      <c r="CD7" s="24">
        <v>364.05</v>
      </c>
      <c r="CE7" s="24">
        <v>365.25</v>
      </c>
      <c r="CF7" s="24">
        <v>187.56</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96.42</v>
      </c>
      <c r="CY7" s="24">
        <v>94.87</v>
      </c>
      <c r="CZ7" s="24">
        <v>94.48</v>
      </c>
      <c r="DA7" s="24">
        <v>94.02</v>
      </c>
      <c r="DB7" s="24">
        <v>92.87</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2025-01-24T07:41:15Z</dcterms:created>
  <dcterms:modified xsi:type="dcterms:W3CDTF">2025-02-26T04:04:30Z</dcterms:modified>
  <cp:category/>
</cp:coreProperties>
</file>