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K:\財政係\公営企業決算調査\R4決算\07公営企業に係る経営比較分析表（令和４年度決算）の分析\提出\"/>
    </mc:Choice>
  </mc:AlternateContent>
  <xr:revisionPtr revIDLastSave="0" documentId="13_ncr:1_{3EBA7F1A-7B49-4322-AAA8-FDF4AA482D31}" xr6:coauthVersionLast="36" xr6:coauthVersionMax="36" xr10:uidLastSave="{00000000-0000-0000-0000-000000000000}"/>
  <workbookProtection workbookAlgorithmName="SHA-512" workbookHashValue="a4x64T+Gl9TPsY1UpGIFchZHhkx8FZl9r6QYXGJX/x8XyPxYlRd+zFP38sV8v/pLIS4iUMbDVjQCI4P3ulOHMQ==" workbookSaltValue="tmeOMl6TCTtJ8NGNOVpmQ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AL10" i="4"/>
  <c r="AD10" i="4"/>
  <c r="W10" i="4"/>
  <c r="P10" i="4"/>
  <c r="B10" i="4"/>
  <c r="AD8" i="4"/>
  <c r="W8" i="4"/>
  <c r="I8" i="4"/>
  <c r="B8" i="4"/>
  <c r="B6"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<sst xmlns="http://schemas.openxmlformats.org/spreadsheetml/2006/main" count="247" uniqueCount="120">
  <si>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</si>
  <si>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</si>
  <si>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</si>
  <si>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</si>
  <si>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</si>
  <si>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</si>
  <si>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</si>
  <si>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</si>
  <si>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</si>
  <si>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</si>
  <si>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</si>
  <si>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</si>
  <si>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</si>
  <si>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</si>
  <si>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</si>
  <si>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</si>
  <si>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</si>
  <si>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</si>
  <si>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</si>
  <si>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</si>
  <si>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</si>
  <si>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</si>
  <si>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</si>
  <si>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</si>
  <si>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</si>
  <si>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</si>
  <si>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</si>
  <si>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</si>
  <si>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</si>
  <si>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</si>
  <si>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</si>
  <si>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</si>
  <si>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</si>
  <si>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</si>
  <si>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</si>
  <si>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</si>
  <si>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</si>
  <si>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</si>
  <si>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</si>
  <si>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</si>
  <si>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</si>
  <si>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</si>
  <si>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</si>
  <si>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</si>
  <si>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</si>
  <si>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</si>
  <si>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</si>
  <si>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</si>
  <si>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</si>
  <si>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</si>
  <si>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</si>
  <si>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</si>
  <si>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</si>
  <si>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</si>
  <si>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</si>
  <si>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</si>
  <si>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</si>
  <si>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</si>
  <si>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</si>
  <si>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</si>
  <si>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</si>
  <si>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</si>
  <si>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</si>
  <si>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</si>
  <si>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</si>
  <si>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</si>
  <si>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</si>
  <si>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</si>
  <si>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</si>
  <si>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</si>
  <si>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</si>
  <si>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</si>
  <si>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</si>
  <si>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</si>
  <si>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</si>
  <si>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</si>
  <si>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</si>
  <si>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</si>
  <si>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</si>
  <si>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</si>
  <si>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</si>
  <si>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</si>
  <si>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</si>
  <si>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</si>
  <si>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</si>
  <si>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</si>
  <si>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</si>
  <si>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</si>
  <si>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</si>
  <si>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</si>
  <si>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</si>
  <si>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</si>
  <si>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</si>
  <si>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</si>
  <si>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</si>
  <si>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</si>
  <si>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</si>
  <si>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</si>
  <si>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</si>
  <si>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</si>
  <si>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</si>
  <si>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</si>
  <si>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</si>
  <si>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</si>
  <si>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</si>
  <si>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</si>
  <si>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</si>
  <si>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</si>
  <si>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</si>
  <si>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</si>
  <si>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</si>
  <si>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</si>
  <si>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</si>
  <si>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</si>
  <si>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</si>
  <si>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</si>
  <si>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</si>
  <si>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多数発生してきており、今年度の修繕費は昨年度と比較して増加しているため適切な維持管理を努めていく。</t>
    <phoneticPr fontId="4"/>
  </si>
  <si>
    <t>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いる。令和4年度の設置基数が11基となり昨年度より増加した。ここ数年は企業債の発行額より償還額が多いため企業債は減少していくものと考えられる。
　汚水処理原価が類似団体より大きく上回っているのは整備事業を進めていく中で管理基数が増加していること及び経年劣化等による修繕費が年々上昇しているためである。</t>
    <rPh sb="142" eb="144">
      <t>スウネン</t>
    </rPh>
    <rPh sb="149" eb="151">
      <t>ハッコウ</t>
    </rPh>
    <rPh sb="151" eb="152">
      <t>ガク</t>
    </rPh>
    <rPh sb="154" eb="156">
      <t>ショウカン</t>
    </rPh>
    <rPh sb="156" eb="157">
      <t>ガク</t>
    </rPh>
    <rPh sb="158" eb="159">
      <t>オオ</t>
    </rPh>
    <phoneticPr fontId="4"/>
  </si>
  <si>
    <t>　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しかし、環境保全及び住民の快適で衛生的な生活環境を提供し続けるために今後も設備投資を進める必要がある。そのため、町管理の浄化槽の維持管理費及び浄化槽の修繕費が積み重なることが考えられる。
　維持管理のための事業収支は使用料によって賄われることが望ましいため、平成30年度に料金改定を行い、経費回収率が改善したが、依然として経営状況は厳しいため更なる料金の引き上げ及び計画的な送風機の更新を順次行うことにより、健全な経営を目指していきたい。</t>
    <rPh sb="193" eb="194">
      <t>オコナ</t>
    </rPh>
    <rPh sb="202" eb="204">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</si>
</sst>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FB-4208-8155-0418B38F4C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FB-4208-8155-0418B38F4C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E1E-403D-BB5D-A50CB451B4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6E1E-403D-BB5D-A50CB451B4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96.48</c:v>
                </c:pt>
                <c:pt idx="1">
                  <c:v>96.42</c:v>
                </c:pt>
                <c:pt idx="2">
                  <c:v>94.87</c:v>
                </c:pt>
                <c:pt idx="3">
                  <c:v>94.48</c:v>
                </c:pt>
                <c:pt idx="4">
                  <c:v>94.02</c:v>
                </c:pt>
              </c:numCache>
            </c:numRef>
          </c:val>
          <c:extLst>
            <c:ext xmlns:c16="http://schemas.microsoft.com/office/drawing/2014/chart" uri="{C3380CC4-5D6E-409C-BE32-E72D297353CC}">
              <c16:uniqueId val="{00000000-D508-43A8-A6D8-2EA67EFD4F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D508-43A8-A6D8-2EA67EFD4F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D61-4CE7-A1E3-F5550FCCA4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1-4CE7-A1E3-F5550FCCA4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F-424E-8B1F-90699A68BF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F-424E-8B1F-90699A68BF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DC-41A7-856F-20CB98BA095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DC-41A7-856F-20CB98BA095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A0-4B7A-BA0E-8689D49601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A0-4B7A-BA0E-8689D49601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9-4937-860B-1754FD4401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9-4937-860B-1754FD4401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516.4</c:v>
                </c:pt>
                <c:pt idx="1">
                  <c:v>522.6</c:v>
                </c:pt>
                <c:pt idx="2">
                  <c:v>489.11</c:v>
                </c:pt>
                <c:pt idx="3">
                  <c:v>467.78</c:v>
                </c:pt>
                <c:pt idx="4">
                  <c:v>447.12</c:v>
                </c:pt>
              </c:numCache>
            </c:numRef>
          </c:val>
          <c:extLst>
            <c:ext xmlns:c16="http://schemas.microsoft.com/office/drawing/2014/chart" uri="{C3380CC4-5D6E-409C-BE32-E72D297353CC}">
              <c16:uniqueId val="{00000000-3282-4071-A569-2E49448C37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3282-4071-A569-2E49448C37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76.61</c:v>
                </c:pt>
                <c:pt idx="1">
                  <c:v>74.52</c:v>
                </c:pt>
                <c:pt idx="2">
                  <c:v>76.150000000000006</c:v>
                </c:pt>
                <c:pt idx="3">
                  <c:v>74.959999999999994</c:v>
                </c:pt>
                <c:pt idx="4">
                  <c:v>74.67</c:v>
                </c:pt>
              </c:numCache>
            </c:numRef>
          </c:val>
          <c:extLst>
            <c:ext xmlns:c16="http://schemas.microsoft.com/office/drawing/2014/chart" uri="{C3380CC4-5D6E-409C-BE32-E72D297353CC}">
              <c16:uniqueId val="{00000000-8064-4E38-89B4-2A13F5F71C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8064-4E38-89B4-2A13F5F71C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336.37</c:v>
                </c:pt>
                <c:pt idx="1">
                  <c:v>367.92</c:v>
                </c:pt>
                <c:pt idx="2">
                  <c:v>369.16</c:v>
                </c:pt>
                <c:pt idx="3">
                  <c:v>364.05</c:v>
                </c:pt>
                <c:pt idx="4">
                  <c:v>365.25</c:v>
                </c:pt>
              </c:numCache>
            </c:numRef>
          </c:val>
          <c:extLst>
            <c:ext xmlns:c16="http://schemas.microsoft.com/office/drawing/2014/chart" uri="{C3380CC4-5D6E-409C-BE32-E72D297353CC}">
              <c16:uniqueId val="{00000000-BD45-43A2-9065-4349A3F00AB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BD45-43A2-9065-4349A3F00AB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AC51" zoomScale="85" zoomScaleNormal="80" zoomScaleSheetLayoutView="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伊方町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8395</v>
      </c>
      <c r="AM8" s="45"/>
      <c r="AN8" s="45"/>
      <c r="AO8" s="45"/>
      <c r="AP8" s="45"/>
      <c r="AQ8" s="45"/>
      <c r="AR8" s="45"/>
      <c r="AS8" s="45"/>
      <c r="AT8" s="46">
        <f>データ!T6</f>
        <v>93.83</v>
      </c>
      <c r="AU8" s="46"/>
      <c r="AV8" s="46"/>
      <c r="AW8" s="46"/>
      <c r="AX8" s="46"/>
      <c r="AY8" s="46"/>
      <c r="AZ8" s="46"/>
      <c r="BA8" s="46"/>
      <c r="BB8" s="46">
        <f>データ!U6</f>
        <v>89.47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7.11</v>
      </c>
      <c r="Q10" s="46"/>
      <c r="R10" s="46"/>
      <c r="S10" s="46"/>
      <c r="T10" s="46"/>
      <c r="U10" s="46"/>
      <c r="V10" s="46"/>
      <c r="W10" s="46">
        <f>データ!Q6</f>
        <v>100</v>
      </c>
      <c r="X10" s="46"/>
      <c r="Y10" s="46"/>
      <c r="Z10" s="46"/>
      <c r="AA10" s="46"/>
      <c r="AB10" s="46"/>
      <c r="AC10" s="46"/>
      <c r="AD10" s="45">
        <f>データ!R6</f>
        <v>3630</v>
      </c>
      <c r="AE10" s="45"/>
      <c r="AF10" s="45"/>
      <c r="AG10" s="45"/>
      <c r="AH10" s="45"/>
      <c r="AI10" s="45"/>
      <c r="AJ10" s="45"/>
      <c r="AK10" s="2"/>
      <c r="AL10" s="45">
        <f>データ!V6</f>
        <v>585</v>
      </c>
      <c r="AM10" s="45"/>
      <c r="AN10" s="45"/>
      <c r="AO10" s="45"/>
      <c r="AP10" s="45"/>
      <c r="AQ10" s="45"/>
      <c r="AR10" s="45"/>
      <c r="AS10" s="45"/>
      <c r="AT10" s="46">
        <f>データ!W6</f>
        <v>32.1</v>
      </c>
      <c r="AU10" s="46"/>
      <c r="AV10" s="46"/>
      <c r="AW10" s="46"/>
      <c r="AX10" s="46"/>
      <c r="AY10" s="46"/>
      <c r="AZ10" s="46"/>
      <c r="BA10" s="46"/>
      <c r="BB10" s="46">
        <f>データ!X6</f>
        <v>18.22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Q22YvNSzL+8eM/RSAM6gQLidPl/x/VmWDzERfLhacCnL7uVeL888bJ1/5cGMahp2XNMnwAy4g3ai4vxtaO84qw==" saltValue="muUpOrx/A0SZZ3zU9xmY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384429</v>
      </c>
      <c r="D6" s="19">
        <f t="shared" si="3"/>
        <v>47</v>
      </c>
      <c r="E6" s="19">
        <f t="shared" si="3"/>
        <v>18</v>
      </c>
      <c r="F6" s="19">
        <f t="shared" si="3"/>
        <v>0</v>
      </c>
      <c r="G6" s="19">
        <f t="shared" si="3"/>
        <v>0</v>
      </c>
      <c r="H6" s="19" t="str">
        <f t="shared" si="3"/>
        <v>愛媛県　伊方町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7.11</v>
      </c>
      <c r="Q6" s="20">
        <f t="shared" si="3"/>
        <v>100</v>
      </c>
      <c r="R6" s="20">
        <f t="shared" si="3"/>
        <v>3630</v>
      </c>
      <c r="S6" s="20">
        <f t="shared" si="3"/>
        <v>8395</v>
      </c>
      <c r="T6" s="20">
        <f t="shared" si="3"/>
        <v>93.83</v>
      </c>
      <c r="U6" s="20">
        <f t="shared" si="3"/>
        <v>89.47</v>
      </c>
      <c r="V6" s="20">
        <f t="shared" si="3"/>
        <v>585</v>
      </c>
      <c r="W6" s="20">
        <f t="shared" si="3"/>
        <v>32.1</v>
      </c>
      <c r="X6" s="20">
        <f t="shared" si="3"/>
        <v>18.22</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516.4</v>
      </c>
      <c r="BG6" s="21">
        <f t="shared" ref="BG6:BO6" si="7">IF(BG7="",NA(),BG7)</f>
        <v>522.6</v>
      </c>
      <c r="BH6" s="21">
        <f t="shared" si="7"/>
        <v>489.11</v>
      </c>
      <c r="BI6" s="21">
        <f t="shared" si="7"/>
        <v>467.78</v>
      </c>
      <c r="BJ6" s="21">
        <f t="shared" si="7"/>
        <v>447.12</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76.61</v>
      </c>
      <c r="BR6" s="21">
        <f t="shared" ref="BR6:BZ6" si="8">IF(BR7="",NA(),BR7)</f>
        <v>74.52</v>
      </c>
      <c r="BS6" s="21">
        <f t="shared" si="8"/>
        <v>76.150000000000006</v>
      </c>
      <c r="BT6" s="21">
        <f t="shared" si="8"/>
        <v>74.959999999999994</v>
      </c>
      <c r="BU6" s="21">
        <f t="shared" si="8"/>
        <v>74.67</v>
      </c>
      <c r="BV6" s="21">
        <f t="shared" si="8"/>
        <v>55.85</v>
      </c>
      <c r="BW6" s="21">
        <f t="shared" si="8"/>
        <v>62.5</v>
      </c>
      <c r="BX6" s="21">
        <f t="shared" si="8"/>
        <v>60.59</v>
      </c>
      <c r="BY6" s="21">
        <f t="shared" si="8"/>
        <v>60</v>
      </c>
      <c r="BZ6" s="21">
        <f t="shared" si="8"/>
        <v>59.01</v>
      </c>
      <c r="CA6" s="20" t="str">
        <f>IF(CA7="","",IF(CA7="-","【-】","【"&amp;SUBSTITUTE(TEXT(CA7,"#,##0.00"),"-","△")&amp;"】"))</f>
        <v>【57.03】</v>
      </c>
      <c r="CB6" s="21">
        <f>IF(CB7="",NA(),CB7)</f>
        <v>336.37</v>
      </c>
      <c r="CC6" s="21">
        <f t="shared" ref="CC6:CK6" si="9">IF(CC7="",NA(),CC7)</f>
        <v>367.92</v>
      </c>
      <c r="CD6" s="21">
        <f t="shared" si="9"/>
        <v>369.16</v>
      </c>
      <c r="CE6" s="21">
        <f t="shared" si="9"/>
        <v>364.05</v>
      </c>
      <c r="CF6" s="21">
        <f t="shared" si="9"/>
        <v>365.25</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54.93</v>
      </c>
      <c r="CS6" s="21">
        <f t="shared" si="10"/>
        <v>59.64</v>
      </c>
      <c r="CT6" s="21">
        <f t="shared" si="10"/>
        <v>58.19</v>
      </c>
      <c r="CU6" s="21">
        <f t="shared" si="10"/>
        <v>56.52</v>
      </c>
      <c r="CV6" s="21">
        <f t="shared" si="10"/>
        <v>88.45</v>
      </c>
      <c r="CW6" s="20" t="str">
        <f>IF(CW7="","",IF(CW7="-","【-】","【"&amp;SUBSTITUTE(TEXT(CW7,"#,##0.00"),"-","△")&amp;"】"))</f>
        <v>【84.27】</v>
      </c>
      <c r="CX6" s="21">
        <f>IF(CX7="",NA(),CX7)</f>
        <v>96.48</v>
      </c>
      <c r="CY6" s="21">
        <f t="shared" ref="CY6:DG6" si="11">IF(CY7="",NA(),CY7)</f>
        <v>96.42</v>
      </c>
      <c r="CZ6" s="21">
        <f t="shared" si="11"/>
        <v>94.87</v>
      </c>
      <c r="DA6" s="21">
        <f t="shared" si="11"/>
        <v>94.48</v>
      </c>
      <c r="DB6" s="21">
        <f t="shared" si="11"/>
        <v>94.02</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384429</v>
      </c>
      <c r="D7" s="23">
        <v>47</v>
      </c>
      <c r="E7" s="23">
        <v>18</v>
      </c>
      <c r="F7" s="23">
        <v>0</v>
      </c>
      <c r="G7" s="23">
        <v>0</v>
      </c>
      <c r="H7" s="23" t="s">
        <v>98</v>
      </c>
      <c r="I7" s="23" t="s">
        <v>99</v>
      </c>
      <c r="J7" s="23" t="s">
        <v>100</v>
      </c>
      <c r="K7" s="23" t="s">
        <v>101</v>
      </c>
      <c r="L7" s="23" t="s">
        <v>102</v>
      </c>
      <c r="M7" s="23" t="s">
        <v>103</v>
      </c>
      <c r="N7" s="24" t="s">
        <v>104</v>
      </c>
      <c r="O7" s="24" t="s">
        <v>105</v>
      </c>
      <c r="P7" s="24">
        <v>7.11</v>
      </c>
      <c r="Q7" s="24">
        <v>100</v>
      </c>
      <c r="R7" s="24">
        <v>3630</v>
      </c>
      <c r="S7" s="24">
        <v>8395</v>
      </c>
      <c r="T7" s="24">
        <v>93.83</v>
      </c>
      <c r="U7" s="24">
        <v>89.47</v>
      </c>
      <c r="V7" s="24">
        <v>585</v>
      </c>
      <c r="W7" s="24">
        <v>32.1</v>
      </c>
      <c r="X7" s="24">
        <v>18.22</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516.4</v>
      </c>
      <c r="BG7" s="24">
        <v>522.6</v>
      </c>
      <c r="BH7" s="24">
        <v>489.11</v>
      </c>
      <c r="BI7" s="24">
        <v>467.78</v>
      </c>
      <c r="BJ7" s="24">
        <v>447.12</v>
      </c>
      <c r="BK7" s="24">
        <v>386.46</v>
      </c>
      <c r="BL7" s="24">
        <v>270.57</v>
      </c>
      <c r="BM7" s="24">
        <v>294.27</v>
      </c>
      <c r="BN7" s="24">
        <v>294.08999999999997</v>
      </c>
      <c r="BO7" s="24">
        <v>294.08999999999997</v>
      </c>
      <c r="BP7" s="24">
        <v>307.39</v>
      </c>
      <c r="BQ7" s="24">
        <v>76.61</v>
      </c>
      <c r="BR7" s="24">
        <v>74.52</v>
      </c>
      <c r="BS7" s="24">
        <v>76.150000000000006</v>
      </c>
      <c r="BT7" s="24">
        <v>74.959999999999994</v>
      </c>
      <c r="BU7" s="24">
        <v>74.67</v>
      </c>
      <c r="BV7" s="24">
        <v>55.85</v>
      </c>
      <c r="BW7" s="24">
        <v>62.5</v>
      </c>
      <c r="BX7" s="24">
        <v>60.59</v>
      </c>
      <c r="BY7" s="24">
        <v>60</v>
      </c>
      <c r="BZ7" s="24">
        <v>59.01</v>
      </c>
      <c r="CA7" s="24">
        <v>57.03</v>
      </c>
      <c r="CB7" s="24">
        <v>336.37</v>
      </c>
      <c r="CC7" s="24">
        <v>367.92</v>
      </c>
      <c r="CD7" s="24">
        <v>369.16</v>
      </c>
      <c r="CE7" s="24">
        <v>364.05</v>
      </c>
      <c r="CF7" s="24">
        <v>365.25</v>
      </c>
      <c r="CG7" s="24">
        <v>287.91000000000003</v>
      </c>
      <c r="CH7" s="24">
        <v>269.33</v>
      </c>
      <c r="CI7" s="24">
        <v>280.23</v>
      </c>
      <c r="CJ7" s="24">
        <v>282.70999999999998</v>
      </c>
      <c r="CK7" s="24">
        <v>291.82</v>
      </c>
      <c r="CL7" s="24">
        <v>294.83</v>
      </c>
      <c r="CM7" s="24">
        <v>100</v>
      </c>
      <c r="CN7" s="24">
        <v>100</v>
      </c>
      <c r="CO7" s="24">
        <v>100</v>
      </c>
      <c r="CP7" s="24">
        <v>100</v>
      </c>
      <c r="CQ7" s="24">
        <v>100</v>
      </c>
      <c r="CR7" s="24">
        <v>54.93</v>
      </c>
      <c r="CS7" s="24">
        <v>59.64</v>
      </c>
      <c r="CT7" s="24">
        <v>58.19</v>
      </c>
      <c r="CU7" s="24">
        <v>56.52</v>
      </c>
      <c r="CV7" s="24">
        <v>88.45</v>
      </c>
      <c r="CW7" s="24">
        <v>84.27</v>
      </c>
      <c r="CX7" s="24">
        <v>96.48</v>
      </c>
      <c r="CY7" s="24">
        <v>96.42</v>
      </c>
      <c r="CZ7" s="24">
        <v>94.87</v>
      </c>
      <c r="DA7" s="24">
        <v>94.48</v>
      </c>
      <c r="DB7" s="24">
        <v>94.02</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2024-01-27T03:10:59Z</cp:lastPrinted>
  <dcterms:created xsi:type="dcterms:W3CDTF">2023-12-12T03:00:54Z</dcterms:created>
  <dcterms:modified xsi:type="dcterms:W3CDTF">2024-03-01T01:08:13Z</dcterms:modified>
  <cp:category/>
</cp:coreProperties>
</file>