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mc:AlternateContent xmlns:mc="http://schemas.openxmlformats.org/markup-compatibility/2006">
    <mc:Choice Requires="x15">
      <x15ac:absPath xmlns:x15ac="http://schemas.microsoft.com/office/spreadsheetml/2010/11/ac" url="K:\財政係\公営企業決算調査\R4決算\07公営企業に係る経営比較分析表（令和４年度決算）の分析\提出\"/>
    </mc:Choice>
  </mc:AlternateContent>
  <xr:revisionPtr revIDLastSave="0" documentId="13_ncr:1_{D2732251-D689-4A1B-8712-30013B77AB78}" xr6:coauthVersionLast="36" xr6:coauthVersionMax="36" xr10:uidLastSave="{00000000-0000-0000-0000-000000000000}"/>
  <workbookProtection workbookAlgorithmName="SHA-512" workbookHashValue="stgNrqjJSbhgyWihoUvVras6TzsR6F3QdaNoNi09X+aIDNlZ/FQM2jyw3AX8ZFYtF4WRa4wa7ZnCanUS1ivMSQ==" workbookSaltValue="VF8D9hHS8VE0EFYI2P8TW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W10" i="4"/>
  <c r="P10" i="4"/>
  <c r="B10" i="4"/>
  <c r="BB8" i="4"/>
  <c r="AT8" i="4"/>
  <c r="AD8" i="4"/>
  <c r="W8" i="4"/>
  <c r="I8" i="4"/>
  <c r="B8" i="4"/>
  <c r="B6"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<sst xmlns="http://schemas.openxmlformats.org/spreadsheetml/2006/main" count="236" uniqueCount="121">
  <si>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</si>
  <si>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</si>
  <si>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</si>
  <si>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</si>
  <si>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</si>
  <si>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</si>
  <si>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</si>
  <si>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</si>
  <si>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</si>
  <si>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</si>
  <si>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</si>
  <si>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</si>
  <si>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</si>
  <si>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</si>
  <si>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</si>
  <si>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</si>
  <si>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</si>
  <si>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</si>
  <si>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</si>
  <si>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</si>
  <si>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</si>
  <si>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</si>
  <si>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</si>
  <si>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</si>
  <si>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</si>
  <si>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</si>
  <si>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</si>
  <si>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</si>
  <si>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</si>
  <si>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</si>
  <si>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</si>
  <si>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</si>
  <si>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</si>
  <si>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</si>
  <si>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</si>
  <si>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</si>
  <si>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</si>
  <si>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</si>
  <si>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</si>
  <si>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</si>
  <si>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</si>
  <si>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</si>
  <si>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</si>
  <si>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</si>
  <si>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</si>
  <si>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</si>
  <si>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</si>
  <si>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</si>
  <si>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</si>
  <si>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</si>
  <si>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</si>
  <si>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</si>
  <si>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</si>
  <si>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</si>
  <si>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</si>
  <si>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</si>
  <si>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</si>
  <si>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</si>
  <si>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</si>
  <si>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</si>
  <si>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</si>
  <si>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</si>
  <si>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</si>
  <si>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</si>
  <si>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</si>
  <si>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</si>
  <si>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</si>
  <si>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</si>
  <si>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</si>
  <si>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</si>
  <si>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</si>
  <si>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</si>
  <si>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</si>
  <si>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</si>
  <si>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</si>
  <si>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</si>
  <si>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</si>
  <si>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</si>
  <si>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</si>
  <si>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</si>
  <si>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</si>
  <si>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</si>
  <si>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</si>
  <si>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</si>
  <si>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</si>
  <si>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</si>
  <si>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</si>
  <si>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</si>
  <si>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</si>
  <si>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</si>
  <si>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</si>
  <si>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</si>
  <si>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</si>
  <si>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</si>
  <si>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</si>
  <si>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</si>
  <si>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</si>
  <si>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</si>
  <si>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</si>
  <si>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伊方町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</si>
  <si>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</si>
  <si>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</si>
  <si>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</si>
  <si>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</si>
  <si>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</si>
  <si>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</si>
  <si>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</si>
  <si>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</si>
  <si>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</si>
  <si>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</si>
  <si>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</si>
  <si>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</si>
  <si>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</si>
  <si>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</si>
  <si>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</si>
  <si>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</si>
  <si>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</si>
  <si>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</si>
  <si>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収益的収支比率においては使用料収入のみでの経営が困難であるため一般会計からの繰入等により、施設の維持管理や起債償還金、利息等を賄っている状況である。
　平成23年に小規模下水道整備事業が完了し、今後、大規模な面的整備を行う予定はないことから企業債償還残高は減少していくと考えられる。
　汚水処理原価については施設の老朽化によること及び使用料収入が少ないため、維持管理費は割高になり、経費回収率は100％を下回っている。
　施設使用率については使用率が30%以下の状態となっているが、処理場の計画人口に対して区域内人口の減少により接続人口が年々減少していること、節水意識の向上及び節水機器の普及により処理水量が減少していることが要因と考えられる。</t>
    <phoneticPr fontId="4"/>
  </si>
  <si>
    <t>　現在、管渠の更新等は行っていないが、平成15年度に供用開始した田之浦処理場において平成27年度に施設の長寿命化計画等を策定し、経年劣化が進んだ施設の機器の更新を平成28年度から順次行っており、平成29年度に田之浦処理場の機能保全工事が完了した。その他処理場については経年劣化の状況を確認しながら計画的に機器類の修繕・更新等を実施していく予定である。</t>
    <phoneticPr fontId="4"/>
  </si>
  <si>
    <t>　使用料収入のみでの経営が困難なため、一般会計からの繰入等で賄っている状況である。
　今後、加入率の上昇により料金収入の増加が期待されるが、少子高齢化等により処理区内の人口減少が懸念され、大幅な収入増は見込めない。また、施設については老朽化が進むため維持管理費が増高することが予想される。このような状況下で下水道事業を安定して経営していくためには、施設の長寿命化を実施し、維持管理費を抑制していくこと及び経費回収率の引上げのために料金改定が必要であるため、平成30年度に料金改定を行った。その結果、料金収入の増加となったが、依然として経営状況は厳しいため計画的に機器類の修繕・更新又は施設の統廃合の検討をし維持管理費を抑制していき健全な経営を目指し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</si>
</sst>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68-4CBE-A617-29772527F43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1.6</c:v>
                </c:pt>
                <c:pt idx="3">
                  <c:v>0.01</c:v>
                </c:pt>
                <c:pt idx="4">
                  <c:v>0.01</c:v>
                </c:pt>
              </c:numCache>
            </c:numRef>
          </c:val>
          <c:smooth val="0"/>
          <c:extLst>
            <c:ext xmlns:c16="http://schemas.microsoft.com/office/drawing/2014/chart" uri="{C3380CC4-5D6E-409C-BE32-E72D297353CC}">
              <c16:uniqueId val="{00000001-D668-4CBE-A617-29772527F43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23.97</c:v>
                </c:pt>
                <c:pt idx="1">
                  <c:v>23.14</c:v>
                </c:pt>
                <c:pt idx="2">
                  <c:v>23.97</c:v>
                </c:pt>
                <c:pt idx="3">
                  <c:v>23.14</c:v>
                </c:pt>
                <c:pt idx="4">
                  <c:v>22.73</c:v>
                </c:pt>
              </c:numCache>
            </c:numRef>
          </c:val>
          <c:extLst>
            <c:ext xmlns:c16="http://schemas.microsoft.com/office/drawing/2014/chart" uri="{C3380CC4-5D6E-409C-BE32-E72D297353CC}">
              <c16:uniqueId val="{00000000-1510-4004-A203-03B55B8006F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32.229999999999997</c:v>
                </c:pt>
                <c:pt idx="1">
                  <c:v>32.479999999999997</c:v>
                </c:pt>
                <c:pt idx="2">
                  <c:v>30.19</c:v>
                </c:pt>
                <c:pt idx="3">
                  <c:v>28.77</c:v>
                </c:pt>
                <c:pt idx="4">
                  <c:v>26.22</c:v>
                </c:pt>
              </c:numCache>
            </c:numRef>
          </c:val>
          <c:smooth val="0"/>
          <c:extLst>
            <c:ext xmlns:c16="http://schemas.microsoft.com/office/drawing/2014/chart" uri="{C3380CC4-5D6E-409C-BE32-E72D297353CC}">
              <c16:uniqueId val="{00000001-1510-4004-A203-03B55B8006F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62.35</c:v>
                </c:pt>
                <c:pt idx="1">
                  <c:v>62.91</c:v>
                </c:pt>
                <c:pt idx="2">
                  <c:v>63.94</c:v>
                </c:pt>
                <c:pt idx="3">
                  <c:v>60.52</c:v>
                </c:pt>
                <c:pt idx="4">
                  <c:v>63.45</c:v>
                </c:pt>
              </c:numCache>
            </c:numRef>
          </c:val>
          <c:extLst>
            <c:ext xmlns:c16="http://schemas.microsoft.com/office/drawing/2014/chart" uri="{C3380CC4-5D6E-409C-BE32-E72D297353CC}">
              <c16:uniqueId val="{00000000-B3E1-4ECF-B672-D7B10508AED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80.8</c:v>
                </c:pt>
                <c:pt idx="1">
                  <c:v>79.2</c:v>
                </c:pt>
                <c:pt idx="2">
                  <c:v>79.09</c:v>
                </c:pt>
                <c:pt idx="3">
                  <c:v>78.900000000000006</c:v>
                </c:pt>
                <c:pt idx="4">
                  <c:v>78.03</c:v>
                </c:pt>
              </c:numCache>
            </c:numRef>
          </c:val>
          <c:smooth val="0"/>
          <c:extLst>
            <c:ext xmlns:c16="http://schemas.microsoft.com/office/drawing/2014/chart" uri="{C3380CC4-5D6E-409C-BE32-E72D297353CC}">
              <c16:uniqueId val="{00000001-B3E1-4ECF-B672-D7B10508AED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c:v>
                </c:pt>
                <c:pt idx="1">
                  <c:v>100.53</c:v>
                </c:pt>
                <c:pt idx="2">
                  <c:v>99.62</c:v>
                </c:pt>
                <c:pt idx="3">
                  <c:v>100.18</c:v>
                </c:pt>
                <c:pt idx="4">
                  <c:v>100.06</c:v>
                </c:pt>
              </c:numCache>
            </c:numRef>
          </c:val>
          <c:extLst>
            <c:ext xmlns:c16="http://schemas.microsoft.com/office/drawing/2014/chart" uri="{C3380CC4-5D6E-409C-BE32-E72D297353CC}">
              <c16:uniqueId val="{00000000-B4EF-428B-AF1C-83CAAD7A84A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EF-428B-AF1C-83CAAD7A84A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37-4D27-866D-266174D65BA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37-4D27-866D-266174D65BA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DD-423B-A3A9-D312AFDE1BD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DD-423B-A3A9-D312AFDE1BD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70-4187-8C83-EA31DB61E54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70-4187-8C83-EA31DB61E54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8C-419C-8047-7D3185F269C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8C-419C-8047-7D3185F269C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4524.63</c:v>
                </c:pt>
                <c:pt idx="1">
                  <c:v>4152.07</c:v>
                </c:pt>
                <c:pt idx="2">
                  <c:v>3659.12</c:v>
                </c:pt>
                <c:pt idx="3">
                  <c:v>3395.73</c:v>
                </c:pt>
                <c:pt idx="4">
                  <c:v>3170.82</c:v>
                </c:pt>
              </c:numCache>
            </c:numRef>
          </c:val>
          <c:extLst>
            <c:ext xmlns:c16="http://schemas.microsoft.com/office/drawing/2014/chart" uri="{C3380CC4-5D6E-409C-BE32-E72D297353CC}">
              <c16:uniqueId val="{00000000-8305-4FD8-BD15-64245FE2126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1006.65</c:v>
                </c:pt>
                <c:pt idx="1">
                  <c:v>998.42</c:v>
                </c:pt>
                <c:pt idx="2">
                  <c:v>1095.52</c:v>
                </c:pt>
                <c:pt idx="3">
                  <c:v>1056.55</c:v>
                </c:pt>
                <c:pt idx="4">
                  <c:v>1278.54</c:v>
                </c:pt>
              </c:numCache>
            </c:numRef>
          </c:val>
          <c:smooth val="0"/>
          <c:extLst>
            <c:ext xmlns:c16="http://schemas.microsoft.com/office/drawing/2014/chart" uri="{C3380CC4-5D6E-409C-BE32-E72D297353CC}">
              <c16:uniqueId val="{00000001-8305-4FD8-BD15-64245FE2126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36.64</c:v>
                </c:pt>
                <c:pt idx="1">
                  <c:v>38.03</c:v>
                </c:pt>
                <c:pt idx="2">
                  <c:v>43.13</c:v>
                </c:pt>
                <c:pt idx="3">
                  <c:v>37.31</c:v>
                </c:pt>
                <c:pt idx="4">
                  <c:v>35.54</c:v>
                </c:pt>
              </c:numCache>
            </c:numRef>
          </c:val>
          <c:extLst>
            <c:ext xmlns:c16="http://schemas.microsoft.com/office/drawing/2014/chart" uri="{C3380CC4-5D6E-409C-BE32-E72D297353CC}">
              <c16:uniqueId val="{00000000-D837-4980-AAFA-34FE890EFAC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43.43</c:v>
                </c:pt>
                <c:pt idx="1">
                  <c:v>41.41</c:v>
                </c:pt>
                <c:pt idx="2">
                  <c:v>39.64</c:v>
                </c:pt>
                <c:pt idx="3">
                  <c:v>40</c:v>
                </c:pt>
                <c:pt idx="4">
                  <c:v>38.74</c:v>
                </c:pt>
              </c:numCache>
            </c:numRef>
          </c:val>
          <c:smooth val="0"/>
          <c:extLst>
            <c:ext xmlns:c16="http://schemas.microsoft.com/office/drawing/2014/chart" uri="{C3380CC4-5D6E-409C-BE32-E72D297353CC}">
              <c16:uniqueId val="{00000001-D837-4980-AAFA-34FE890EFAC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523.07000000000005</c:v>
                </c:pt>
                <c:pt idx="1">
                  <c:v>519.83000000000004</c:v>
                </c:pt>
                <c:pt idx="2">
                  <c:v>460.83</c:v>
                </c:pt>
                <c:pt idx="3">
                  <c:v>545.21</c:v>
                </c:pt>
                <c:pt idx="4">
                  <c:v>580.15</c:v>
                </c:pt>
              </c:numCache>
            </c:numRef>
          </c:val>
          <c:extLst>
            <c:ext xmlns:c16="http://schemas.microsoft.com/office/drawing/2014/chart" uri="{C3380CC4-5D6E-409C-BE32-E72D297353CC}">
              <c16:uniqueId val="{00000000-CF5C-45EC-A0E7-49C3D9CE042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400.44</c:v>
                </c:pt>
                <c:pt idx="1">
                  <c:v>417.56</c:v>
                </c:pt>
                <c:pt idx="2">
                  <c:v>449.72</c:v>
                </c:pt>
                <c:pt idx="3">
                  <c:v>437.27</c:v>
                </c:pt>
                <c:pt idx="4">
                  <c:v>456.72</c:v>
                </c:pt>
              </c:numCache>
            </c:numRef>
          </c:val>
          <c:smooth val="0"/>
          <c:extLst>
            <c:ext xmlns:c16="http://schemas.microsoft.com/office/drawing/2014/chart" uri="{C3380CC4-5D6E-409C-BE32-E72D297353CC}">
              <c16:uniqueId val="{00000001-CF5C-45EC-A0E7-49C3D9CE042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view="pageBreakPreview" topLeftCell="I35" zoomScale="90" zoomScaleNormal="100" zoomScaleSheetLayoutView="9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愛媛県　伊方町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漁業集落排水</v>
      </c>
      <c r="Q8" s="40"/>
      <c r="R8" s="40"/>
      <c r="S8" s="40"/>
      <c r="T8" s="40"/>
      <c r="U8" s="40"/>
      <c r="V8" s="40"/>
      <c r="W8" s="40" t="str">
        <f>データ!L6</f>
        <v>H2</v>
      </c>
      <c r="X8" s="40"/>
      <c r="Y8" s="40"/>
      <c r="Z8" s="40"/>
      <c r="AA8" s="40"/>
      <c r="AB8" s="40"/>
      <c r="AC8" s="40"/>
      <c r="AD8" s="41" t="str">
        <f>データ!$M$6</f>
        <v>非設置</v>
      </c>
      <c r="AE8" s="41"/>
      <c r="AF8" s="41"/>
      <c r="AG8" s="41"/>
      <c r="AH8" s="41"/>
      <c r="AI8" s="41"/>
      <c r="AJ8" s="41"/>
      <c r="AK8" s="3"/>
      <c r="AL8" s="42">
        <f>データ!S6</f>
        <v>8395</v>
      </c>
      <c r="AM8" s="42"/>
      <c r="AN8" s="42"/>
      <c r="AO8" s="42"/>
      <c r="AP8" s="42"/>
      <c r="AQ8" s="42"/>
      <c r="AR8" s="42"/>
      <c r="AS8" s="42"/>
      <c r="AT8" s="35">
        <f>データ!T6</f>
        <v>93.83</v>
      </c>
      <c r="AU8" s="35"/>
      <c r="AV8" s="35"/>
      <c r="AW8" s="35"/>
      <c r="AX8" s="35"/>
      <c r="AY8" s="35"/>
      <c r="AZ8" s="35"/>
      <c r="BA8" s="35"/>
      <c r="BB8" s="35">
        <f>データ!U6</f>
        <v>89.47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8.67</v>
      </c>
      <c r="Q10" s="35"/>
      <c r="R10" s="35"/>
      <c r="S10" s="35"/>
      <c r="T10" s="35"/>
      <c r="U10" s="35"/>
      <c r="V10" s="35"/>
      <c r="W10" s="35">
        <f>データ!Q6</f>
        <v>125.24</v>
      </c>
      <c r="X10" s="35"/>
      <c r="Y10" s="35"/>
      <c r="Z10" s="35"/>
      <c r="AA10" s="35"/>
      <c r="AB10" s="35"/>
      <c r="AC10" s="35"/>
      <c r="AD10" s="42">
        <f>データ!R6</f>
        <v>2530</v>
      </c>
      <c r="AE10" s="42"/>
      <c r="AF10" s="42"/>
      <c r="AG10" s="42"/>
      <c r="AH10" s="42"/>
      <c r="AI10" s="42"/>
      <c r="AJ10" s="42"/>
      <c r="AK10" s="2"/>
      <c r="AL10" s="42">
        <f>データ!V6</f>
        <v>714</v>
      </c>
      <c r="AM10" s="42"/>
      <c r="AN10" s="42"/>
      <c r="AO10" s="42"/>
      <c r="AP10" s="42"/>
      <c r="AQ10" s="42"/>
      <c r="AR10" s="42"/>
      <c r="AS10" s="42"/>
      <c r="AT10" s="35">
        <f>データ!W6</f>
        <v>0.45</v>
      </c>
      <c r="AU10" s="35"/>
      <c r="AV10" s="35"/>
      <c r="AW10" s="35"/>
      <c r="AX10" s="35"/>
      <c r="AY10" s="35"/>
      <c r="AZ10" s="35"/>
      <c r="BA10" s="35"/>
      <c r="BB10" s="35">
        <f>データ!X6</f>
        <v>1586.67</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119</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120</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【1,078.44】</v>
      </c>
      <c r="I86" s="12" t="str">
        <f>データ!CA6</f>
        <v>【41.91】</v>
      </c>
      <c r="J86" s="12" t="str">
        <f>データ!CL6</f>
        <v>【420.17】</v>
      </c>
      <c r="K86" s="12" t="str">
        <f>データ!CW6</f>
        <v>【29.92】</v>
      </c>
      <c r="L86" s="12" t="str">
        <f>データ!DH6</f>
        <v>【80.39】</v>
      </c>
      <c r="M86" s="12" t="s">
        <v>44</v>
      </c>
      <c r="N86" s="12" t="s">
        <v>45</v>
      </c>
      <c r="O86" s="12" t="str">
        <f>データ!EO6</f>
        <v>【0.01】</v>
      </c>
    </row>
  </sheetData>
  <sheetProtection algorithmName="SHA-512" hashValue="exO1HBiU3HB4ahYD2sn58mXWypcQYHzXoZvMizlzA3t6i13JlsUjnwhT0lVJ7FXwJVWitDArFy8yNPhlpWbHDw==" saltValue="KBK9VKVbJeT9bssj6mdXM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2022</v>
      </c>
      <c r="C6" s="19">
        <f t="shared" ref="C6:X6" si="3">C7</f>
        <v>384429</v>
      </c>
      <c r="D6" s="19">
        <f t="shared" si="3"/>
        <v>47</v>
      </c>
      <c r="E6" s="19">
        <f t="shared" si="3"/>
        <v>17</v>
      </c>
      <c r="F6" s="19">
        <f t="shared" si="3"/>
        <v>6</v>
      </c>
      <c r="G6" s="19">
        <f t="shared" si="3"/>
        <v>0</v>
      </c>
      <c r="H6" s="19" t="str">
        <f t="shared" si="3"/>
        <v>愛媛県　伊方町</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8.67</v>
      </c>
      <c r="Q6" s="20">
        <f t="shared" si="3"/>
        <v>125.24</v>
      </c>
      <c r="R6" s="20">
        <f t="shared" si="3"/>
        <v>2530</v>
      </c>
      <c r="S6" s="20">
        <f t="shared" si="3"/>
        <v>8395</v>
      </c>
      <c r="T6" s="20">
        <f t="shared" si="3"/>
        <v>93.83</v>
      </c>
      <c r="U6" s="20">
        <f t="shared" si="3"/>
        <v>89.47</v>
      </c>
      <c r="V6" s="20">
        <f t="shared" si="3"/>
        <v>714</v>
      </c>
      <c r="W6" s="20">
        <f t="shared" si="3"/>
        <v>0.45</v>
      </c>
      <c r="X6" s="20">
        <f t="shared" si="3"/>
        <v>1586.67</v>
      </c>
      <c r="Y6" s="21">
        <f>IF(Y7="",NA(),Y7)</f>
        <v>100</v>
      </c>
      <c r="Z6" s="21">
        <f t="shared" ref="Z6:AH6" si="4">IF(Z7="",NA(),Z7)</f>
        <v>100.53</v>
      </c>
      <c r="AA6" s="21">
        <f t="shared" si="4"/>
        <v>99.62</v>
      </c>
      <c r="AB6" s="21">
        <f t="shared" si="4"/>
        <v>100.18</v>
      </c>
      <c r="AC6" s="21">
        <f t="shared" si="4"/>
        <v>100.06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4524.63</v>
      </c>
      <c r="BG6" s="21">
        <f t="shared" ref="BG6:BO6" si="7">IF(BG7="",NA(),BG7)</f>
        <v>4152.07</v>
      </c>
      <c r="BH6" s="21">
        <f t="shared" si="7"/>
        <v>3659.12</v>
      </c>
      <c r="BI6" s="21">
        <f t="shared" si="7"/>
        <v>3395.73</v>
      </c>
      <c r="BJ6" s="21">
        <f t="shared" si="7"/>
        <v>3170.82</v>
      </c>
      <c r="BK6" s="21">
        <f t="shared" si="7"/>
        <v>1006.65</v>
      </c>
      <c r="BL6" s="21">
        <f t="shared" si="7"/>
        <v>998.42</v>
      </c>
      <c r="BM6" s="21">
        <f t="shared" si="7"/>
        <v>1095.52</v>
      </c>
      <c r="BN6" s="21">
        <f t="shared" si="7"/>
        <v>1056.55</v>
      </c>
      <c r="BO6" s="21">
        <f t="shared" si="7"/>
        <v>1278.54</v>
      </c>
      <c r="BP6" s="20" t="str">
        <f>IF(BP7="","",IF(BP7="-","【-】","【"&amp;SUBSTITUTE(TEXT(BP7,"#,##0.00"),"-","△")&amp;"】"))</f>
        <v>【1,078.44】</v>
      </c>
      <c r="BQ6" s="21">
        <f>IF(BQ7="",NA(),BQ7)</f>
        <v>36.64</v>
      </c>
      <c r="BR6" s="21">
        <f t="shared" ref="BR6:BZ6" si="8">IF(BR7="",NA(),BR7)</f>
        <v>38.03</v>
      </c>
      <c r="BS6" s="21">
        <f t="shared" si="8"/>
        <v>43.13</v>
      </c>
      <c r="BT6" s="21">
        <f t="shared" si="8"/>
        <v>37.31</v>
      </c>
      <c r="BU6" s="21">
        <f t="shared" si="8"/>
        <v>35.54</v>
      </c>
      <c r="BV6" s="21">
        <f t="shared" si="8"/>
        <v>43.43</v>
      </c>
      <c r="BW6" s="21">
        <f t="shared" si="8"/>
        <v>41.41</v>
      </c>
      <c r="BX6" s="21">
        <f t="shared" si="8"/>
        <v>39.64</v>
      </c>
      <c r="BY6" s="21">
        <f t="shared" si="8"/>
        <v>40</v>
      </c>
      <c r="BZ6" s="21">
        <f t="shared" si="8"/>
        <v>38.74</v>
      </c>
      <c r="CA6" s="20" t="str">
        <f>IF(CA7="","",IF(CA7="-","【-】","【"&amp;SUBSTITUTE(TEXT(CA7,"#,##0.00"),"-","△")&amp;"】"))</f>
        <v>【41.91】</v>
      </c>
      <c r="CB6" s="21">
        <f>IF(CB7="",NA(),CB7)</f>
        <v>523.07000000000005</v>
      </c>
      <c r="CC6" s="21">
        <f t="shared" ref="CC6:CK6" si="9">IF(CC7="",NA(),CC7)</f>
        <v>519.83000000000004</v>
      </c>
      <c r="CD6" s="21">
        <f t="shared" si="9"/>
        <v>460.83</v>
      </c>
      <c r="CE6" s="21">
        <f t="shared" si="9"/>
        <v>545.21</v>
      </c>
      <c r="CF6" s="21">
        <f t="shared" si="9"/>
        <v>580.15</v>
      </c>
      <c r="CG6" s="21">
        <f t="shared" si="9"/>
        <v>400.44</v>
      </c>
      <c r="CH6" s="21">
        <f t="shared" si="9"/>
        <v>417.56</v>
      </c>
      <c r="CI6" s="21">
        <f t="shared" si="9"/>
        <v>449.72</v>
      </c>
      <c r="CJ6" s="21">
        <f t="shared" si="9"/>
        <v>437.27</v>
      </c>
      <c r="CK6" s="21">
        <f t="shared" si="9"/>
        <v>456.72</v>
      </c>
      <c r="CL6" s="20" t="str">
        <f>IF(CL7="","",IF(CL7="-","【-】","【"&amp;SUBSTITUTE(TEXT(CL7,"#,##0.00"),"-","△")&amp;"】"))</f>
        <v>【420.17】</v>
      </c>
      <c r="CM6" s="21">
        <f>IF(CM7="",NA(),CM7)</f>
        <v>23.97</v>
      </c>
      <c r="CN6" s="21">
        <f t="shared" ref="CN6:CV6" si="10">IF(CN7="",NA(),CN7)</f>
        <v>23.14</v>
      </c>
      <c r="CO6" s="21">
        <f t="shared" si="10"/>
        <v>23.97</v>
      </c>
      <c r="CP6" s="21">
        <f t="shared" si="10"/>
        <v>23.14</v>
      </c>
      <c r="CQ6" s="21">
        <f t="shared" si="10"/>
        <v>22.73</v>
      </c>
      <c r="CR6" s="21">
        <f t="shared" si="10"/>
        <v>32.229999999999997</v>
      </c>
      <c r="CS6" s="21">
        <f t="shared" si="10"/>
        <v>32.479999999999997</v>
      </c>
      <c r="CT6" s="21">
        <f t="shared" si="10"/>
        <v>30.19</v>
      </c>
      <c r="CU6" s="21">
        <f t="shared" si="10"/>
        <v>28.77</v>
      </c>
      <c r="CV6" s="21">
        <f t="shared" si="10"/>
        <v>26.22</v>
      </c>
      <c r="CW6" s="20" t="str">
        <f>IF(CW7="","",IF(CW7="-","【-】","【"&amp;SUBSTITUTE(TEXT(CW7,"#,##0.00"),"-","△")&amp;"】"))</f>
        <v>【29.92】</v>
      </c>
      <c r="CX6" s="21">
        <f>IF(CX7="",NA(),CX7)</f>
        <v>62.35</v>
      </c>
      <c r="CY6" s="21">
        <f t="shared" ref="CY6:DG6" si="11">IF(CY7="",NA(),CY7)</f>
        <v>62.91</v>
      </c>
      <c r="CZ6" s="21">
        <f t="shared" si="11"/>
        <v>63.94</v>
      </c>
      <c r="DA6" s="21">
        <f t="shared" si="11"/>
        <v>60.52</v>
      </c>
      <c r="DB6" s="21">
        <f t="shared" si="11"/>
        <v>63.45</v>
      </c>
      <c r="DC6" s="21">
        <f t="shared" si="11"/>
        <v>80.8</v>
      </c>
      <c r="DD6" s="21">
        <f t="shared" si="11"/>
        <v>79.2</v>
      </c>
      <c r="DE6" s="21">
        <f t="shared" si="11"/>
        <v>79.09</v>
      </c>
      <c r="DF6" s="21">
        <f t="shared" si="11"/>
        <v>78.900000000000006</v>
      </c>
      <c r="DG6" s="21">
        <f t="shared" si="11"/>
        <v>78.03</v>
      </c>
      <c r="DH6" s="20" t="str">
        <f>IF(DH7="","",IF(DH7="-","【-】","【"&amp;SUBSTITUTE(TEXT(DH7,"#,##0.00"),"-","△")&amp;"】"))</f>
        <v>【80.39】</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0.01</v>
      </c>
      <c r="EL6" s="21">
        <f t="shared" si="14"/>
        <v>1.6</v>
      </c>
      <c r="EM6" s="21">
        <f t="shared" si="14"/>
        <v>0.01</v>
      </c>
      <c r="EN6" s="21">
        <f t="shared" si="14"/>
        <v>0.01</v>
      </c>
      <c r="EO6" s="20" t="str">
        <f>IF(EO7="","",IF(EO7="-","【-】","【"&amp;SUBSTITUTE(TEXT(EO7,"#,##0.00"),"-","△")&amp;"】"))</f>
        <v>【0.01】</v>
      </c>
    </row>
    <row r="7" spans="1:145" s="22" customFormat="1" x14ac:dyDescent="0.15">
      <c r="A7" s="14"/>
      <c r="B7" s="23">
        <v>2022</v>
      </c>
      <c r="C7" s="23">
        <v>384429</v>
      </c>
      <c r="D7" s="23">
        <v>47</v>
      </c>
      <c r="E7" s="23">
        <v>17</v>
      </c>
      <c r="F7" s="23">
        <v>6</v>
      </c>
      <c r="G7" s="23">
        <v>0</v>
      </c>
      <c r="H7" s="23" t="s">
        <v>99</v>
      </c>
      <c r="I7" s="23" t="s">
        <v>100</v>
      </c>
      <c r="J7" s="23" t="s">
        <v>101</v>
      </c>
      <c r="K7" s="23" t="s">
        <v>102</v>
      </c>
      <c r="L7" s="23" t="s">
        <v>103</v>
      </c>
      <c r="M7" s="23" t="s">
        <v>104</v>
      </c>
      <c r="N7" s="24" t="s">
        <v>105</v>
      </c>
      <c r="O7" s="24" t="s">
        <v>106</v>
      </c>
      <c r="P7" s="24">
        <v>8.67</v>
      </c>
      <c r="Q7" s="24">
        <v>125.24</v>
      </c>
      <c r="R7" s="24">
        <v>2530</v>
      </c>
      <c r="S7" s="24">
        <v>8395</v>
      </c>
      <c r="T7" s="24">
        <v>93.83</v>
      </c>
      <c r="U7" s="24">
        <v>89.47</v>
      </c>
      <c r="V7" s="24">
        <v>714</v>
      </c>
      <c r="W7" s="24">
        <v>0.45</v>
      </c>
      <c r="X7" s="24">
        <v>1586.67</v>
      </c>
      <c r="Y7" s="24">
        <v>100</v>
      </c>
      <c r="Z7" s="24">
        <v>100.53</v>
      </c>
      <c r="AA7" s="24">
        <v>99.62</v>
      </c>
      <c r="AB7" s="24">
        <v>100.18</v>
      </c>
      <c r="AC7" s="24">
        <v>100.06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4524.63</v>
      </c>
      <c r="BG7" s="24">
        <v>4152.07</v>
      </c>
      <c r="BH7" s="24">
        <v>3659.12</v>
      </c>
      <c r="BI7" s="24">
        <v>3395.73</v>
      </c>
      <c r="BJ7" s="24">
        <v>3170.82</v>
      </c>
      <c r="BK7" s="24">
        <v>1006.65</v>
      </c>
      <c r="BL7" s="24">
        <v>998.42</v>
      </c>
      <c r="BM7" s="24">
        <v>1095.52</v>
      </c>
      <c r="BN7" s="24">
        <v>1056.55</v>
      </c>
      <c r="BO7" s="24">
        <v>1278.54</v>
      </c>
      <c r="BP7" s="24">
        <v>1078.44</v>
      </c>
      <c r="BQ7" s="24">
        <v>36.64</v>
      </c>
      <c r="BR7" s="24">
        <v>38.03</v>
      </c>
      <c r="BS7" s="24">
        <v>43.13</v>
      </c>
      <c r="BT7" s="24">
        <v>37.31</v>
      </c>
      <c r="BU7" s="24">
        <v>35.54</v>
      </c>
      <c r="BV7" s="24">
        <v>43.43</v>
      </c>
      <c r="BW7" s="24">
        <v>41.41</v>
      </c>
      <c r="BX7" s="24">
        <v>39.64</v>
      </c>
      <c r="BY7" s="24">
        <v>40</v>
      </c>
      <c r="BZ7" s="24">
        <v>38.74</v>
      </c>
      <c r="CA7" s="24">
        <v>41.91</v>
      </c>
      <c r="CB7" s="24">
        <v>523.07000000000005</v>
      </c>
      <c r="CC7" s="24">
        <v>519.83000000000004</v>
      </c>
      <c r="CD7" s="24">
        <v>460.83</v>
      </c>
      <c r="CE7" s="24">
        <v>545.21</v>
      </c>
      <c r="CF7" s="24">
        <v>580.15</v>
      </c>
      <c r="CG7" s="24">
        <v>400.44</v>
      </c>
      <c r="CH7" s="24">
        <v>417.56</v>
      </c>
      <c r="CI7" s="24">
        <v>449.72</v>
      </c>
      <c r="CJ7" s="24">
        <v>437.27</v>
      </c>
      <c r="CK7" s="24">
        <v>456.72</v>
      </c>
      <c r="CL7" s="24">
        <v>420.17</v>
      </c>
      <c r="CM7" s="24">
        <v>23.97</v>
      </c>
      <c r="CN7" s="24">
        <v>23.14</v>
      </c>
      <c r="CO7" s="24">
        <v>23.97</v>
      </c>
      <c r="CP7" s="24">
        <v>23.14</v>
      </c>
      <c r="CQ7" s="24">
        <v>22.73</v>
      </c>
      <c r="CR7" s="24">
        <v>32.229999999999997</v>
      </c>
      <c r="CS7" s="24">
        <v>32.479999999999997</v>
      </c>
      <c r="CT7" s="24">
        <v>30.19</v>
      </c>
      <c r="CU7" s="24">
        <v>28.77</v>
      </c>
      <c r="CV7" s="24">
        <v>26.22</v>
      </c>
      <c r="CW7" s="24">
        <v>29.92</v>
      </c>
      <c r="CX7" s="24">
        <v>62.35</v>
      </c>
      <c r="CY7" s="24">
        <v>62.91</v>
      </c>
      <c r="CZ7" s="24">
        <v>63.94</v>
      </c>
      <c r="DA7" s="24">
        <v>60.52</v>
      </c>
      <c r="DB7" s="24">
        <v>63.45</v>
      </c>
      <c r="DC7" s="24">
        <v>80.8</v>
      </c>
      <c r="DD7" s="24">
        <v>79.2</v>
      </c>
      <c r="DE7" s="24">
        <v>79.09</v>
      </c>
      <c r="DF7" s="24">
        <v>78.900000000000006</v>
      </c>
      <c r="DG7" s="24">
        <v>78.03</v>
      </c>
      <c r="DH7" s="24">
        <v>80.39</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0.01</v>
      </c>
      <c r="EL7" s="24">
        <v>1.6</v>
      </c>
      <c r="EM7" s="24">
        <v>0.01</v>
      </c>
      <c r="EN7" s="24">
        <v>0.01</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112</v>
      </c>
    </row>
    <row r="12" spans="1:145" x14ac:dyDescent="0.15">
      <c r="B12">
        <v>1</v>
      </c>
      <c r="C12">
        <v>1</v>
      </c>
      <c r="D12">
        <v>2</v>
      </c>
      <c r="E12">
        <v>3</v>
      </c>
      <c r="F12">
        <v>4</v>
      </c>
      <c r="G12" t="s">
        <v>113</v>
      </c>
    </row>
    <row r="13" spans="1:145" x14ac:dyDescent="0.15">
      <c r="B13" t="s">
        <v>114</v>
      </c>
      <c r="C13" t="s">
        <v>115</v>
      </c>
      <c r="D13" t="s">
        <v>116</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2024-01-27T03:08:34Z</cp:lastPrinted>
  <dcterms:created xsi:type="dcterms:W3CDTF">2023-12-12T02:57:57Z</dcterms:created>
  <dcterms:modified xsi:type="dcterms:W3CDTF">2024-03-01T01:16:15Z</dcterms:modified>
  <cp:category/>
</cp:coreProperties>
</file>