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J:\2 上下水共通\各課より\R4年度\総合政策課\R5.1.30〆切　公営企業に係る経営比較分析表（令和３年度決算）の分析等について\17伊方町\"/>
    </mc:Choice>
  </mc:AlternateContent>
  <xr:revisionPtr revIDLastSave="0" documentId="13_ncr:1_{494A8934-EF7A-46A3-9B42-B401AF10AA9F}" xr6:coauthVersionLast="36" xr6:coauthVersionMax="36" xr10:uidLastSave="{00000000-0000-0000-0000-000000000000}"/>
  <workbookProtection workbookAlgorithmName="SHA-512" workbookHashValue="mPfn68eJrqmys264v+5mZeTdcTb/uJ1lvuKt2VUdotHq2UXDfO+FjKTWO0eMP90QQ5NRBSMAeaPDbd8n0uEruA==" workbookSaltValue="X+XY67A9eCqRXJWO2ZZqh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L10" i="4"/>
  <c r="AD10" i="4"/>
  <c r="P10" i="4"/>
  <c r="I10" i="4"/>
  <c r="B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<sst xmlns="http://schemas.openxmlformats.org/spreadsheetml/2006/main" count="236" uniqueCount="119">
  <si>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</si>
  <si>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</si>
  <si>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</si>
  <si>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</si>
  <si>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</si>
  <si>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</si>
  <si>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</si>
  <si>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</si>
  <si>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</si>
  <si>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</si>
  <si>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</si>
  <si>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</si>
  <si>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</si>
  <si>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</si>
  <si>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</si>
  <si>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</si>
  <si>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</si>
  <si>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</si>
  <si>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</si>
  <si>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</si>
  <si>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</si>
  <si>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</si>
  <si>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</si>
  <si>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</si>
  <si>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</si>
  <si>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</si>
  <si>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</si>
  <si>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</si>
  <si>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</si>
  <si>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</si>
  <si>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</si>
  <si>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</si>
  <si>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</si>
  <si>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</si>
  <si>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</si>
  <si>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</si>
  <si>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</si>
  <si>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</si>
  <si>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</si>
  <si>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</si>
  <si>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</si>
  <si>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</si>
  <si>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</si>
  <si>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</si>
  <si>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</si>
  <si>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</si>
  <si>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</si>
  <si>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</si>
  <si>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</si>
  <si>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</si>
  <si>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</si>
  <si>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</si>
  <si>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</si>
  <si>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</si>
  <si>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</si>
  <si>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</si>
  <si>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</si>
  <si>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</si>
  <si>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</si>
  <si>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</si>
  <si>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</si>
  <si>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</si>
  <si>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</si>
  <si>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</si>
  <si>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</si>
  <si>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</si>
  <si>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</si>
  <si>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</si>
  <si>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</si>
  <si>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</si>
  <si>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</si>
  <si>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</si>
  <si>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</si>
  <si>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</si>
  <si>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</si>
  <si>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</si>
  <si>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</si>
  <si>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</si>
  <si>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</si>
  <si>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</si>
  <si>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</si>
  <si>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</si>
  <si>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</si>
  <si>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</si>
  <si>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</si>
  <si>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</si>
  <si>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</si>
  <si>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</si>
  <si>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</si>
  <si>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</si>
  <si>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</si>
  <si>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</si>
  <si>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</si>
  <si>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</si>
  <si>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</si>
  <si>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</si>
  <si>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</si>
  <si>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</si>
  <si>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</si>
  <si>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</si>
  <si>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</si>
  <si>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</si>
  <si>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</si>
  <si>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</si>
  <si>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</si>
  <si>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</si>
  <si>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</si>
  <si>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</si>
  <si>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</si>
  <si>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</si>
  <si>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</si>
  <si>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</si>
  <si>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</si>
  <si>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</si>
  <si>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</si>
  <si>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</si>
  <si>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収益的収支比率においては使用料収入のみでの経営が困難であるため一般会計からの繰入等により、施設の維持管理や起債償還金、利息等を賄っている状況である。
　平成23年に小規模下水道整備事業が完了し、今後、大規模な面的整備を行う予定はないことから企業債償還残高は減少していくと考えられる。
　汚水処理原価については施設の老朽化によること及び使用料収入が少ないため、維持管理費は割高になり、経費回収率は100％を下回っている。
　施設使用率については使用率が30%以下の状態となっているが、処理場の計画人口に対して区域内人口の減少により接続人口が年々減少していること、節水意識の向上及び節水機器の普及により処理水量が減少していることが要因と考えられる。
　</t>
    <rPh sb="155" eb="157">
      <t>シセツ</t>
    </rPh>
    <rPh sb="158" eb="161">
      <t>ロウキュウカ</t>
    </rPh>
    <rPh sb="166" eb="167">
      <t>オヨ</t>
    </rPh>
    <rPh sb="260" eb="262">
      <t>ゲンショウ</t>
    </rPh>
    <rPh sb="265" eb="267">
      <t>セツゾク</t>
    </rPh>
    <rPh sb="267" eb="269">
      <t>ジンコウ</t>
    </rPh>
    <phoneticPr fontId="4"/>
  </si>
  <si>
    <t xml:space="preserve"> 現在、管渠の更新等は行っていないが、平成15年度に供用開始した田之浦処理場において平成27年度に施設の長寿命化計画等を策定し、経年劣化が進んだ施設の機器の更新を平成28年度から順次行っており、平成29年度に田之浦処理場の機能保全工事が完了した。その他処理場については経年劣化の状況を確認しながら計画的に機器類の修繕・更新等を実施していく予定である。</t>
    <rPh sb="139" eb="141">
      <t>ジョウキョウ</t>
    </rPh>
    <rPh sb="142" eb="144">
      <t>カクニン</t>
    </rPh>
    <rPh sb="148" eb="151">
      <t>ケイカクテキ</t>
    </rPh>
    <rPh sb="152" eb="154">
      <t>キキ</t>
    </rPh>
    <rPh sb="154" eb="155">
      <t>ルイ</t>
    </rPh>
    <rPh sb="156" eb="158">
      <t>シュウゼン</t>
    </rPh>
    <rPh sb="159" eb="161">
      <t>コウシン</t>
    </rPh>
    <rPh sb="161" eb="162">
      <t>トウ</t>
    </rPh>
    <rPh sb="163" eb="165">
      <t>ジッシ</t>
    </rPh>
    <rPh sb="169" eb="171">
      <t>ヨテイ</t>
    </rPh>
    <phoneticPr fontId="4"/>
  </si>
  <si>
    <t xml:space="preserve"> 使用料収入のみでの経営が困難なため、一般会計からの繰入等で賄っている状況である。
今後、加入率の上昇により料金収入の増加が期待されるが、少子高齢化等により処理区内の人口減少が懸念され、大幅な収入増は見込めない。また、施設については老朽化が進むため維持管理費が増高することが予想される。このような状況下で下水道事業を安定して経営していくためには、施設の長寿命化を実施し、維持管理費を抑制していくこと及び経費回収率の引上げのために料金改定が必要であるため、平成29年度に料金改定を行った。その結果、料金収入の増加となったが、依然として経営状況は厳しいため計画的に機器類の修繕・更新又は施設の統廃合の検討をし維持管理費を抑制していき健全な経営を目指していきたい。</t>
    <rPh sb="289" eb="290">
      <t>マタ</t>
    </rPh>
    <rPh sb="291" eb="293">
      <t>シセツ</t>
    </rPh>
    <rPh sb="294" eb="297">
      <t>トウハイゴウ</t>
    </rPh>
    <rPh sb="298" eb="30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</si>
</sst>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A8-45CB-A657-928830DFF1C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B9A8-45CB-A657-928830DFF1C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25.35</c:v>
                </c:pt>
                <c:pt idx="1">
                  <c:v>23.97</c:v>
                </c:pt>
                <c:pt idx="2">
                  <c:v>23.14</c:v>
                </c:pt>
                <c:pt idx="3">
                  <c:v>23.97</c:v>
                </c:pt>
                <c:pt idx="4">
                  <c:v>23.14</c:v>
                </c:pt>
              </c:numCache>
            </c:numRef>
          </c:val>
          <c:extLst>
            <c:ext xmlns:c16="http://schemas.microsoft.com/office/drawing/2014/chart" uri="{C3380CC4-5D6E-409C-BE32-E72D297353CC}">
              <c16:uniqueId val="{00000000-0D91-463F-8110-C5649963BF0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0D91-463F-8110-C5649963BF0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57.84</c:v>
                </c:pt>
                <c:pt idx="1">
                  <c:v>62.35</c:v>
                </c:pt>
                <c:pt idx="2">
                  <c:v>62.91</c:v>
                </c:pt>
                <c:pt idx="3">
                  <c:v>63.94</c:v>
                </c:pt>
                <c:pt idx="4">
                  <c:v>60.52</c:v>
                </c:pt>
              </c:numCache>
            </c:numRef>
          </c:val>
          <c:extLst>
            <c:ext xmlns:c16="http://schemas.microsoft.com/office/drawing/2014/chart" uri="{C3380CC4-5D6E-409C-BE32-E72D297353CC}">
              <c16:uniqueId val="{00000000-0970-4AEE-B033-90AF67B3F25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0970-4AEE-B033-90AF67B3F25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99.99</c:v>
                </c:pt>
                <c:pt idx="1">
                  <c:v>100</c:v>
                </c:pt>
                <c:pt idx="2">
                  <c:v>100.53</c:v>
                </c:pt>
                <c:pt idx="3">
                  <c:v>99.62</c:v>
                </c:pt>
                <c:pt idx="4">
                  <c:v>100.18</c:v>
                </c:pt>
              </c:numCache>
            </c:numRef>
          </c:val>
          <c:extLst>
            <c:ext xmlns:c16="http://schemas.microsoft.com/office/drawing/2014/chart" uri="{C3380CC4-5D6E-409C-BE32-E72D297353CC}">
              <c16:uniqueId val="{00000000-97E5-4929-BB81-85BA66128D7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E5-4929-BB81-85BA66128D7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FB-4EE1-A619-0657F274C2A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FB-4EE1-A619-0657F274C2A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B5-4724-B891-AA768263729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B5-4724-B891-AA768263729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B8-4250-8628-F84D41DCB1B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B8-4250-8628-F84D41DCB1B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42-46BE-8014-9DE0F37B39E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42-46BE-8014-9DE0F37B39E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
                  <c:v>0</c:v>
                </c:pt>
                <c:pt idx="1">
                  <c:v>4524.63</c:v>
                </c:pt>
                <c:pt idx="2">
                  <c:v>4152.07</c:v>
                </c:pt>
                <c:pt idx="3">
                  <c:v>3659.12</c:v>
                </c:pt>
                <c:pt idx="4">
                  <c:v>3395.73</c:v>
                </c:pt>
              </c:numCache>
            </c:numRef>
          </c:val>
          <c:extLst>
            <c:ext xmlns:c16="http://schemas.microsoft.com/office/drawing/2014/chart" uri="{C3380CC4-5D6E-409C-BE32-E72D297353CC}">
              <c16:uniqueId val="{00000000-31C5-4C1F-A0D2-1AC69A6C33F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31C5-4C1F-A0D2-1AC69A6C33F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31.77</c:v>
                </c:pt>
                <c:pt idx="1">
                  <c:v>36.64</c:v>
                </c:pt>
                <c:pt idx="2">
                  <c:v>38.03</c:v>
                </c:pt>
                <c:pt idx="3">
                  <c:v>43.13</c:v>
                </c:pt>
                <c:pt idx="4">
                  <c:v>37.31</c:v>
                </c:pt>
              </c:numCache>
            </c:numRef>
          </c:val>
          <c:extLst>
            <c:ext xmlns:c16="http://schemas.microsoft.com/office/drawing/2014/chart" uri="{C3380CC4-5D6E-409C-BE32-E72D297353CC}">
              <c16:uniqueId val="{00000000-C667-4CF2-93C8-A71D3E9C1F0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C667-4CF2-93C8-A71D3E9C1F0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449.55</c:v>
                </c:pt>
                <c:pt idx="1">
                  <c:v>523.07000000000005</c:v>
                </c:pt>
                <c:pt idx="2">
                  <c:v>519.83000000000004</c:v>
                </c:pt>
                <c:pt idx="3">
                  <c:v>460.83</c:v>
                </c:pt>
                <c:pt idx="4">
                  <c:v>545.21</c:v>
                </c:pt>
              </c:numCache>
            </c:numRef>
          </c:val>
          <c:extLst>
            <c:ext xmlns:c16="http://schemas.microsoft.com/office/drawing/2014/chart" uri="{C3380CC4-5D6E-409C-BE32-E72D297353CC}">
              <c16:uniqueId val="{00000000-5769-4636-B982-725EF4C035B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5769-4636-B982-725EF4C035B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H49" zoomScale="60" zoomScaleNormal="6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愛媛県　伊方町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54">
        <f>データ!S6</f>
        <v>8689</v>
      </c>
      <c r="AM8" s="54"/>
      <c r="AN8" s="54"/>
      <c r="AO8" s="54"/>
      <c r="AP8" s="54"/>
      <c r="AQ8" s="54"/>
      <c r="AR8" s="54"/>
      <c r="AS8" s="54"/>
      <c r="AT8" s="53">
        <f>データ!T6</f>
        <v>93.98</v>
      </c>
      <c r="AU8" s="53"/>
      <c r="AV8" s="53"/>
      <c r="AW8" s="53"/>
      <c r="AX8" s="53"/>
      <c r="AY8" s="53"/>
      <c r="AZ8" s="53"/>
      <c r="BA8" s="53"/>
      <c r="BB8" s="53">
        <f>データ!U6</f>
        <v>92.46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8.9600000000000009</v>
      </c>
      <c r="Q10" s="53"/>
      <c r="R10" s="53"/>
      <c r="S10" s="53"/>
      <c r="T10" s="53"/>
      <c r="U10" s="53"/>
      <c r="V10" s="53"/>
      <c r="W10" s="53">
        <f>データ!Q6</f>
        <v>118.5</v>
      </c>
      <c r="X10" s="53"/>
      <c r="Y10" s="53"/>
      <c r="Z10" s="53"/>
      <c r="AA10" s="53"/>
      <c r="AB10" s="53"/>
      <c r="AC10" s="53"/>
      <c r="AD10" s="54">
        <f>データ!R6</f>
        <v>2530</v>
      </c>
      <c r="AE10" s="54"/>
      <c r="AF10" s="54"/>
      <c r="AG10" s="54"/>
      <c r="AH10" s="54"/>
      <c r="AI10" s="54"/>
      <c r="AJ10" s="54"/>
      <c r="AK10" s="2"/>
      <c r="AL10" s="54">
        <f>データ!V6</f>
        <v>770</v>
      </c>
      <c r="AM10" s="54"/>
      <c r="AN10" s="54"/>
      <c r="AO10" s="54"/>
      <c r="AP10" s="54"/>
      <c r="AQ10" s="54"/>
      <c r="AR10" s="54"/>
      <c r="AS10" s="54"/>
      <c r="AT10" s="53">
        <f>データ!W6</f>
        <v>0.45</v>
      </c>
      <c r="AU10" s="53"/>
      <c r="AV10" s="53"/>
      <c r="AW10" s="53"/>
      <c r="AX10" s="53"/>
      <c r="AY10" s="53"/>
      <c r="AZ10" s="53"/>
      <c r="BA10" s="53"/>
      <c r="BB10" s="53">
        <f>データ!X6</f>
        <v>1711.11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79"/>
      <c r="BM60" s="80"/>
      <c r="BN60" s="80"/>
      <c r="BO60" s="80"/>
      <c r="BP60" s="80"/>
      <c r="BQ60" s="80"/>
      <c r="BR60" s="80"/>
      <c r="BS60" s="80"/>
      <c r="BT60" s="80"/>
      <c r="BU60" s="80"/>
      <c r="BV60" s="80"/>
      <c r="BW60" s="80"/>
      <c r="BX60" s="80"/>
      <c r="BY60" s="80"/>
      <c r="BZ60" s="81"/>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85"/>
      <c r="BN66" s="85"/>
      <c r="BO66" s="85"/>
      <c r="BP66" s="85"/>
      <c r="BQ66" s="85"/>
      <c r="BR66" s="85"/>
      <c r="BS66" s="85"/>
      <c r="BT66" s="85"/>
      <c r="BU66" s="85"/>
      <c r="BV66" s="85"/>
      <c r="BW66" s="85"/>
      <c r="BX66" s="85"/>
      <c r="BY66" s="85"/>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85"/>
      <c r="BN67" s="85"/>
      <c r="BO67" s="85"/>
      <c r="BP67" s="85"/>
      <c r="BQ67" s="85"/>
      <c r="BR67" s="85"/>
      <c r="BS67" s="85"/>
      <c r="BT67" s="85"/>
      <c r="BU67" s="85"/>
      <c r="BV67" s="85"/>
      <c r="BW67" s="85"/>
      <c r="BX67" s="85"/>
      <c r="BY67" s="85"/>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85"/>
      <c r="BN68" s="85"/>
      <c r="BO68" s="85"/>
      <c r="BP68" s="85"/>
      <c r="BQ68" s="85"/>
      <c r="BR68" s="85"/>
      <c r="BS68" s="85"/>
      <c r="BT68" s="85"/>
      <c r="BU68" s="85"/>
      <c r="BV68" s="85"/>
      <c r="BW68" s="85"/>
      <c r="BX68" s="85"/>
      <c r="BY68" s="85"/>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85"/>
      <c r="BN69" s="85"/>
      <c r="BO69" s="85"/>
      <c r="BP69" s="85"/>
      <c r="BQ69" s="85"/>
      <c r="BR69" s="85"/>
      <c r="BS69" s="85"/>
      <c r="BT69" s="85"/>
      <c r="BU69" s="85"/>
      <c r="BV69" s="85"/>
      <c r="BW69" s="85"/>
      <c r="BX69" s="85"/>
      <c r="BY69" s="85"/>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85"/>
      <c r="BN70" s="85"/>
      <c r="BO70" s="85"/>
      <c r="BP70" s="85"/>
      <c r="BQ70" s="85"/>
      <c r="BR70" s="85"/>
      <c r="BS70" s="85"/>
      <c r="BT70" s="85"/>
      <c r="BU70" s="85"/>
      <c r="BV70" s="85"/>
      <c r="BW70" s="85"/>
      <c r="BX70" s="85"/>
      <c r="BY70" s="85"/>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85"/>
      <c r="BN71" s="85"/>
      <c r="BO71" s="85"/>
      <c r="BP71" s="85"/>
      <c r="BQ71" s="85"/>
      <c r="BR71" s="85"/>
      <c r="BS71" s="85"/>
      <c r="BT71" s="85"/>
      <c r="BU71" s="85"/>
      <c r="BV71" s="85"/>
      <c r="BW71" s="85"/>
      <c r="BX71" s="85"/>
      <c r="BY71" s="85"/>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85"/>
      <c r="BN72" s="85"/>
      <c r="BO72" s="85"/>
      <c r="BP72" s="85"/>
      <c r="BQ72" s="85"/>
      <c r="BR72" s="85"/>
      <c r="BS72" s="85"/>
      <c r="BT72" s="85"/>
      <c r="BU72" s="85"/>
      <c r="BV72" s="85"/>
      <c r="BW72" s="85"/>
      <c r="BX72" s="85"/>
      <c r="BY72" s="85"/>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85"/>
      <c r="BN73" s="85"/>
      <c r="BO73" s="85"/>
      <c r="BP73" s="85"/>
      <c r="BQ73" s="85"/>
      <c r="BR73" s="85"/>
      <c r="BS73" s="85"/>
      <c r="BT73" s="85"/>
      <c r="BU73" s="85"/>
      <c r="BV73" s="85"/>
      <c r="BW73" s="85"/>
      <c r="BX73" s="85"/>
      <c r="BY73" s="85"/>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85"/>
      <c r="BN74" s="85"/>
      <c r="BO74" s="85"/>
      <c r="BP74" s="85"/>
      <c r="BQ74" s="85"/>
      <c r="BR74" s="85"/>
      <c r="BS74" s="85"/>
      <c r="BT74" s="85"/>
      <c r="BU74" s="85"/>
      <c r="BV74" s="85"/>
      <c r="BW74" s="85"/>
      <c r="BX74" s="85"/>
      <c r="BY74" s="85"/>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85"/>
      <c r="BN75" s="85"/>
      <c r="BO75" s="85"/>
      <c r="BP75" s="85"/>
      <c r="BQ75" s="85"/>
      <c r="BR75" s="85"/>
      <c r="BS75" s="85"/>
      <c r="BT75" s="85"/>
      <c r="BU75" s="85"/>
      <c r="BV75" s="85"/>
      <c r="BW75" s="85"/>
      <c r="BX75" s="85"/>
      <c r="BY75" s="85"/>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85"/>
      <c r="BN76" s="85"/>
      <c r="BO76" s="85"/>
      <c r="BP76" s="85"/>
      <c r="BQ76" s="85"/>
      <c r="BR76" s="85"/>
      <c r="BS76" s="85"/>
      <c r="BT76" s="85"/>
      <c r="BU76" s="85"/>
      <c r="BV76" s="85"/>
      <c r="BW76" s="85"/>
      <c r="BX76" s="85"/>
      <c r="BY76" s="85"/>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85"/>
      <c r="BN77" s="85"/>
      <c r="BO77" s="85"/>
      <c r="BP77" s="85"/>
      <c r="BQ77" s="85"/>
      <c r="BR77" s="85"/>
      <c r="BS77" s="85"/>
      <c r="BT77" s="85"/>
      <c r="BU77" s="85"/>
      <c r="BV77" s="85"/>
      <c r="BW77" s="85"/>
      <c r="BX77" s="85"/>
      <c r="BY77" s="85"/>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85"/>
      <c r="BN78" s="85"/>
      <c r="BO78" s="85"/>
      <c r="BP78" s="85"/>
      <c r="BQ78" s="85"/>
      <c r="BR78" s="85"/>
      <c r="BS78" s="85"/>
      <c r="BT78" s="85"/>
      <c r="BU78" s="85"/>
      <c r="BV78" s="85"/>
      <c r="BW78" s="85"/>
      <c r="BX78" s="85"/>
      <c r="BY78" s="85"/>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85"/>
      <c r="BN79" s="85"/>
      <c r="BO79" s="85"/>
      <c r="BP79" s="85"/>
      <c r="BQ79" s="85"/>
      <c r="BR79" s="85"/>
      <c r="BS79" s="85"/>
      <c r="BT79" s="85"/>
      <c r="BU79" s="85"/>
      <c r="BV79" s="85"/>
      <c r="BW79" s="85"/>
      <c r="BX79" s="85"/>
      <c r="BY79" s="85"/>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85"/>
      <c r="BN80" s="85"/>
      <c r="BO80" s="85"/>
      <c r="BP80" s="85"/>
      <c r="BQ80" s="85"/>
      <c r="BR80" s="85"/>
      <c r="BS80" s="85"/>
      <c r="BT80" s="85"/>
      <c r="BU80" s="85"/>
      <c r="BV80" s="85"/>
      <c r="BW80" s="85"/>
      <c r="BX80" s="85"/>
      <c r="BY80" s="85"/>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85"/>
      <c r="BN81" s="85"/>
      <c r="BO81" s="85"/>
      <c r="BP81" s="85"/>
      <c r="BQ81" s="85"/>
      <c r="BR81" s="85"/>
      <c r="BS81" s="85"/>
      <c r="BT81" s="85"/>
      <c r="BU81" s="85"/>
      <c r="BV81" s="85"/>
      <c r="BW81" s="85"/>
      <c r="BX81" s="85"/>
      <c r="BY81" s="85"/>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44</v>
      </c>
      <c r="N86" s="12" t="s">
        <v>44</v>
      </c>
      <c r="O86" s="12" t="str">
        <f>データ!EO6</f>
        <v>【0.01】</v>
      </c>
    </row>
  </sheetData>
  <sheetProtection algorithmName="SHA-512" hashValue="DmL6pap3cEqyJmRqEaZcLJn9RBAiU8/OI/ZEHrTm7h9qzbMLjtGkMD5Ujy9WieXQyAVUqOniDTz8aEvHvxt5Pg==" saltValue="xHxt8q0ea8wu4CORQ+964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384429</v>
      </c>
      <c r="D6" s="19">
        <f t="shared" si="3"/>
        <v>47</v>
      </c>
      <c r="E6" s="19">
        <f t="shared" si="3"/>
        <v>17</v>
      </c>
      <c r="F6" s="19">
        <f t="shared" si="3"/>
        <v>6</v>
      </c>
      <c r="G6" s="19">
        <f t="shared" si="3"/>
        <v>0</v>
      </c>
      <c r="H6" s="19" t="str">
        <f t="shared" si="3"/>
        <v>愛媛県　伊方町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8.9600000000000009</v>
      </c>
      <c r="Q6" s="20">
        <f t="shared" si="3"/>
        <v>118.5</v>
      </c>
      <c r="R6" s="20">
        <f t="shared" si="3"/>
        <v>2530</v>
      </c>
      <c r="S6" s="20">
        <f t="shared" si="3"/>
        <v>8689</v>
      </c>
      <c r="T6" s="20">
        <f t="shared" si="3"/>
        <v>93.98</v>
      </c>
      <c r="U6" s="20">
        <f t="shared" si="3"/>
        <v>92.46</v>
      </c>
      <c r="V6" s="20">
        <f t="shared" si="3"/>
        <v>770</v>
      </c>
      <c r="W6" s="20">
        <f t="shared" si="3"/>
        <v>0.45</v>
      </c>
      <c r="X6" s="20">
        <f t="shared" si="3"/>
        <v>1711.11</v>
      </c>
      <c r="Y6" s="21">
        <f>IF(Y7="",NA(),Y7)</f>
        <v>99.99</v>
      </c>
      <c r="Z6" s="21">
        <f t="shared" ref="Z6:AH6" si="4">IF(Z7="",NA(),Z7)</f>
        <v>100</v>
      </c>
      <c r="AA6" s="21">
        <f t="shared" si="4"/>
        <v>100.53</v>
      </c>
      <c r="AB6" s="21">
        <f t="shared" si="4"/>
        <v>99.62</v>
      </c>
      <c r="AC6" s="21">
        <f t="shared" si="4"/>
        <v>100.18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4524.63</v>
      </c>
      <c r="BH6" s="21">
        <f t="shared" si="7"/>
        <v>4152.07</v>
      </c>
      <c r="BI6" s="21">
        <f t="shared" si="7"/>
        <v>3659.12</v>
      </c>
      <c r="BJ6" s="21">
        <f t="shared" si="7"/>
        <v>3395.73</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31.77</v>
      </c>
      <c r="BR6" s="21">
        <f t="shared" ref="BR6:BZ6" si="8">IF(BR7="",NA(),BR7)</f>
        <v>36.64</v>
      </c>
      <c r="BS6" s="21">
        <f t="shared" si="8"/>
        <v>38.03</v>
      </c>
      <c r="BT6" s="21">
        <f t="shared" si="8"/>
        <v>43.13</v>
      </c>
      <c r="BU6" s="21">
        <f t="shared" si="8"/>
        <v>37.31</v>
      </c>
      <c r="BV6" s="21">
        <f t="shared" si="8"/>
        <v>45.81</v>
      </c>
      <c r="BW6" s="21">
        <f t="shared" si="8"/>
        <v>43.43</v>
      </c>
      <c r="BX6" s="21">
        <f t="shared" si="8"/>
        <v>41.41</v>
      </c>
      <c r="BY6" s="21">
        <f t="shared" si="8"/>
        <v>39.64</v>
      </c>
      <c r="BZ6" s="21">
        <f t="shared" si="8"/>
        <v>40</v>
      </c>
      <c r="CA6" s="20" t="str">
        <f>IF(CA7="","",IF(CA7="-","【-】","【"&amp;SUBSTITUTE(TEXT(CA7,"#,##0.00"),"-","△")&amp;"】"))</f>
        <v>【44.22】</v>
      </c>
      <c r="CB6" s="21">
        <f>IF(CB7="",NA(),CB7)</f>
        <v>449.55</v>
      </c>
      <c r="CC6" s="21">
        <f t="shared" ref="CC6:CK6" si="9">IF(CC7="",NA(),CC7)</f>
        <v>523.07000000000005</v>
      </c>
      <c r="CD6" s="21">
        <f t="shared" si="9"/>
        <v>519.83000000000004</v>
      </c>
      <c r="CE6" s="21">
        <f t="shared" si="9"/>
        <v>460.83</v>
      </c>
      <c r="CF6" s="21">
        <f t="shared" si="9"/>
        <v>545.21</v>
      </c>
      <c r="CG6" s="21">
        <f t="shared" si="9"/>
        <v>383.92</v>
      </c>
      <c r="CH6" s="21">
        <f t="shared" si="9"/>
        <v>400.44</v>
      </c>
      <c r="CI6" s="21">
        <f t="shared" si="9"/>
        <v>417.56</v>
      </c>
      <c r="CJ6" s="21">
        <f t="shared" si="9"/>
        <v>449.72</v>
      </c>
      <c r="CK6" s="21">
        <f t="shared" si="9"/>
        <v>437.27</v>
      </c>
      <c r="CL6" s="20" t="str">
        <f>IF(CL7="","",IF(CL7="-","【-】","【"&amp;SUBSTITUTE(TEXT(CL7,"#,##0.00"),"-","△")&amp;"】"))</f>
        <v>【392.85】</v>
      </c>
      <c r="CM6" s="21">
        <f>IF(CM7="",NA(),CM7)</f>
        <v>25.35</v>
      </c>
      <c r="CN6" s="21">
        <f t="shared" ref="CN6:CV6" si="10">IF(CN7="",NA(),CN7)</f>
        <v>23.97</v>
      </c>
      <c r="CO6" s="21">
        <f t="shared" si="10"/>
        <v>23.14</v>
      </c>
      <c r="CP6" s="21">
        <f t="shared" si="10"/>
        <v>23.97</v>
      </c>
      <c r="CQ6" s="21">
        <f t="shared" si="10"/>
        <v>23.14</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57.84</v>
      </c>
      <c r="CY6" s="21">
        <f t="shared" ref="CY6:DG6" si="11">IF(CY7="",NA(),CY7)</f>
        <v>62.35</v>
      </c>
      <c r="CZ6" s="21">
        <f t="shared" si="11"/>
        <v>62.91</v>
      </c>
      <c r="DA6" s="21">
        <f t="shared" si="11"/>
        <v>63.94</v>
      </c>
      <c r="DB6" s="21">
        <f t="shared" si="11"/>
        <v>60.52</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15">
      <c r="A7" s="14"/>
      <c r="B7" s="23">
        <v>2021</v>
      </c>
      <c r="C7" s="23">
        <v>384429</v>
      </c>
      <c r="D7" s="23">
        <v>47</v>
      </c>
      <c r="E7" s="23">
        <v>17</v>
      </c>
      <c r="F7" s="23">
        <v>6</v>
      </c>
      <c r="G7" s="23">
        <v>0</v>
      </c>
      <c r="H7" s="23" t="s">
        <v>98</v>
      </c>
      <c r="I7" s="23" t="s">
        <v>99</v>
      </c>
      <c r="J7" s="23" t="s">
        <v>100</v>
      </c>
      <c r="K7" s="23" t="s">
        <v>101</v>
      </c>
      <c r="L7" s="23" t="s">
        <v>102</v>
      </c>
      <c r="M7" s="23" t="s">
        <v>103</v>
      </c>
      <c r="N7" s="24" t="s">
        <v>104</v>
      </c>
      <c r="O7" s="24" t="s">
        <v>105</v>
      </c>
      <c r="P7" s="24">
        <v>8.9600000000000009</v>
      </c>
      <c r="Q7" s="24">
        <v>118.5</v>
      </c>
      <c r="R7" s="24">
        <v>2530</v>
      </c>
      <c r="S7" s="24">
        <v>8689</v>
      </c>
      <c r="T7" s="24">
        <v>93.98</v>
      </c>
      <c r="U7" s="24">
        <v>92.46</v>
      </c>
      <c r="V7" s="24">
        <v>770</v>
      </c>
      <c r="W7" s="24">
        <v>0.45</v>
      </c>
      <c r="X7" s="24">
        <v>1711.11</v>
      </c>
      <c r="Y7" s="24">
        <v>99.99</v>
      </c>
      <c r="Z7" s="24">
        <v>100</v>
      </c>
      <c r="AA7" s="24">
        <v>100.53</v>
      </c>
      <c r="AB7" s="24">
        <v>99.62</v>
      </c>
      <c r="AC7" s="24">
        <v>100.18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4524.63</v>
      </c>
      <c r="BH7" s="24">
        <v>4152.07</v>
      </c>
      <c r="BI7" s="24">
        <v>3659.12</v>
      </c>
      <c r="BJ7" s="24">
        <v>3395.73</v>
      </c>
      <c r="BK7" s="24">
        <v>1060.8599999999999</v>
      </c>
      <c r="BL7" s="24">
        <v>1006.65</v>
      </c>
      <c r="BM7" s="24">
        <v>998.42</v>
      </c>
      <c r="BN7" s="24">
        <v>1095.52</v>
      </c>
      <c r="BO7" s="24">
        <v>1056.55</v>
      </c>
      <c r="BP7" s="24">
        <v>974.72</v>
      </c>
      <c r="BQ7" s="24">
        <v>31.77</v>
      </c>
      <c r="BR7" s="24">
        <v>36.64</v>
      </c>
      <c r="BS7" s="24">
        <v>38.03</v>
      </c>
      <c r="BT7" s="24">
        <v>43.13</v>
      </c>
      <c r="BU7" s="24">
        <v>37.31</v>
      </c>
      <c r="BV7" s="24">
        <v>45.81</v>
      </c>
      <c r="BW7" s="24">
        <v>43.43</v>
      </c>
      <c r="BX7" s="24">
        <v>41.41</v>
      </c>
      <c r="BY7" s="24">
        <v>39.64</v>
      </c>
      <c r="BZ7" s="24">
        <v>40</v>
      </c>
      <c r="CA7" s="24">
        <v>44.22</v>
      </c>
      <c r="CB7" s="24">
        <v>449.55</v>
      </c>
      <c r="CC7" s="24">
        <v>523.07000000000005</v>
      </c>
      <c r="CD7" s="24">
        <v>519.83000000000004</v>
      </c>
      <c r="CE7" s="24">
        <v>460.83</v>
      </c>
      <c r="CF7" s="24">
        <v>545.21</v>
      </c>
      <c r="CG7" s="24">
        <v>383.92</v>
      </c>
      <c r="CH7" s="24">
        <v>400.44</v>
      </c>
      <c r="CI7" s="24">
        <v>417.56</v>
      </c>
      <c r="CJ7" s="24">
        <v>449.72</v>
      </c>
      <c r="CK7" s="24">
        <v>437.27</v>
      </c>
      <c r="CL7" s="24">
        <v>392.85</v>
      </c>
      <c r="CM7" s="24">
        <v>25.35</v>
      </c>
      <c r="CN7" s="24">
        <v>23.97</v>
      </c>
      <c r="CO7" s="24">
        <v>23.14</v>
      </c>
      <c r="CP7" s="24">
        <v>23.97</v>
      </c>
      <c r="CQ7" s="24">
        <v>23.14</v>
      </c>
      <c r="CR7" s="24">
        <v>33.21</v>
      </c>
      <c r="CS7" s="24">
        <v>32.229999999999997</v>
      </c>
      <c r="CT7" s="24">
        <v>32.479999999999997</v>
      </c>
      <c r="CU7" s="24">
        <v>30.19</v>
      </c>
      <c r="CV7" s="24">
        <v>28.77</v>
      </c>
      <c r="CW7" s="24">
        <v>32.229999999999997</v>
      </c>
      <c r="CX7" s="24">
        <v>57.84</v>
      </c>
      <c r="CY7" s="24">
        <v>62.35</v>
      </c>
      <c r="CZ7" s="24">
        <v>62.91</v>
      </c>
      <c r="DA7" s="24">
        <v>63.94</v>
      </c>
      <c r="DB7" s="24">
        <v>60.52</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 崇史</cp:lastModifiedBy>
  <dcterms:created xsi:type="dcterms:W3CDTF">2022-12-01T02:03:38Z</dcterms:created>
  <dcterms:modified xsi:type="dcterms:W3CDTF">2023-01-29T09:26:06Z</dcterms:modified>
  <cp:category/>
</cp:coreProperties>
</file>