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5"/>
  <workbookPr/>
  <mc:AlternateContent xmlns:mc="http://schemas.openxmlformats.org/markup-compatibility/2006">
    <mc:Choice Requires="x15">
      <x15ac:absPath xmlns:x15ac="http://schemas.microsoft.com/office/spreadsheetml/2010/11/ac" url="\\LGFL001\UserDocuments$\u189\Desktop\未処理案件\3.13〆　財政状況資料集\【財政状況資料集】_384429_伊方町_2024\"/>
    </mc:Choice>
  </mc:AlternateContent>
  <xr:revisionPtr revIDLastSave="0" documentId="13_ncr:1_{6DB7EF65-12C2-41A9-9A9B-AB93E8BC4309}" xr6:coauthVersionLast="36" xr6:coauthVersionMax="36" xr10:uidLastSave="{00000000-0000-0000-0000-000000000000}"/>
  <bookViews>
    <workbookView xWindow="0" yWindow="0" windowWidth="28800" windowHeight="1222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CW102" i="12" l="1"/>
  <c r="CR102" i="12"/>
  <c r="AU63" i="12" l="1"/>
  <c r="AP63" i="12"/>
  <c r="AP23" i="12" l="1"/>
  <c r="AA23" i="12"/>
  <c r="V23" i="12"/>
  <c r="Q23" i="12"/>
  <c r="BG34" i="10" l="1"/>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C37" i="10"/>
  <c r="CO36" i="10"/>
  <c r="BE36" i="10"/>
  <c r="C36" i="10"/>
  <c r="CO35" i="10"/>
  <c r="BE35" i="10"/>
  <c r="CO34" i="10"/>
  <c r="BW34" i="10"/>
  <c r="BW35" i="10" s="1"/>
  <c r="BW36" i="10" s="1"/>
  <c r="BW37" i="10" s="1"/>
  <c r="BW38" i="10" s="1"/>
  <c r="BW39" i="10" s="1"/>
  <c r="BW40" i="10" s="1"/>
  <c r="BW41" i="10" s="1"/>
  <c r="BW42" i="10" s="1"/>
  <c r="BW43" i="10" s="1"/>
  <c r="C34" i="10"/>
  <c r="C35" i="10" s="1"/>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AM37" i="10" s="1"/>
  <c r="BE34" i="10" s="1"/>
</calcChain>
</file>

<file path=xl/sharedStrings.xml><?xml version="1.0" encoding="utf-8"?>
<sst xmlns="http://schemas.openxmlformats.org/spreadsheetml/2006/main" count="1194" uniqueCount="579">
  <si>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</si>
  <si>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</si>
  <si>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</si>
  <si>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</si>
  <si>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</si>
  <si>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</si>
  <si>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</si>
  <si>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</si>
  <si>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</si>
  <si>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</si>
  <si>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</si>
  <si>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</si>
  <si>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</si>
  <si>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</si>
  <si>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</si>
  <si>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</si>
  <si>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</si>
  <si>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</si>
  <si>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</si>
  <si>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</si>
  <si>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</si>
  <si>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</si>
  <si>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</si>
  <si>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</si>
  <si>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</si>
  <si>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</si>
  <si>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</si>
  <si>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</si>
  <si>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</si>
  <si>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</si>
  <si>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</si>
  <si>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</si>
  <si>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</si>
  <si>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</si>
  <si>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</si>
  <si>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</si>
  <si>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</si>
  <si>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</si>
  <si>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</si>
  <si>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</si>
  <si>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</si>
  <si>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</si>
  <si>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</si>
  <si>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</si>
  <si>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</si>
  <si>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</si>
  <si>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</si>
  <si>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</si>
  <si>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</si>
  <si>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</si>
  <si>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</si>
  <si>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</si>
  <si>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</si>
  <si>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</si>
  <si>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</si>
  <si>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</si>
  <si>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</si>
  <si>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</si>
  <si>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</si>
  <si>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</si>
  <si>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</si>
  <si>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</si>
  <si>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</si>
  <si>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</si>
  <si>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</si>
  <si>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</si>
  <si>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</si>
  <si>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</si>
  <si>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</si>
  <si>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</si>
  <si>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</si>
  <si>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</si>
  <si>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</si>
  <si>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</si>
  <si>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</si>
  <si>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</si>
  <si>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</si>
  <si>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</si>
  <si>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</si>
  <si>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</si>
  <si>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</si>
  <si>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</si>
  <si>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</si>
  <si>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</si>
  <si>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</si>
  <si>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</si>
  <si>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</si>
  <si>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</si>
  <si>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</si>
  <si>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</si>
  <si>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</si>
  <si>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</si>
  <si>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</si>
  <si>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</si>
  <si>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伊方町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</si>
  <si>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</si>
  <si>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</si>
  <si>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</si>
  <si>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</si>
  <si>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</si>
  <si>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</si>
  <si>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</si>
  <si>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</si>
  <si>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</si>
  <si>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</si>
  <si>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</si>
  <si>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</si>
  <si>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</si>
  <si>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</si>
  <si>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</si>
  <si>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</si>
  <si>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</si>
  <si>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</si>
  <si>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</si>
  <si>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</si>
  <si>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</si>
  <si>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</si>
  <si>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</si>
  <si>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</si>
  <si>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</si>
  <si>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</si>
  <si>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</si>
  <si>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</si>
  <si>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</si>
  <si>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</si>
  <si>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</si>
  <si>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</si>
  <si>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</si>
  <si>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</si>
  <si>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</si>
  <si>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</si>
  <si>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</si>
  <si>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</si>
  <si>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</si>
  <si>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</si>
  <si>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</si>
  <si>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</si>
  <si>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</si>
  <si>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</si>
  <si>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</si>
  <si>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</si>
  <si>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-3.7</t>
    <phoneticPr fontId="5"/>
  </si>
  <si>
    <t>基準財政需要額</t>
    <phoneticPr fontId="25"/>
  </si>
  <si>
    <t>うち日本人(％)</t>
    <phoneticPr fontId="5"/>
  </si>
  <si>
    <t>-3.9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</si>
  <si>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</si>
  <si>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</si>
  <si>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</si>
  <si>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</si>
  <si>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</si>
  <si>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</si>
  <si>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</si>
  <si>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</si>
  <si>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</si>
  <si>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</si>
  <si>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</si>
  <si>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</si>
  <si>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</si>
  <si>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</si>
  <si>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</si>
  <si>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</si>
  <si>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</si>
  <si>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</si>
  <si>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</si>
  <si>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</si>
  <si>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</si>
  <si>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</si>
  <si>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</si>
  <si>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</si>
  <si>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</si>
  <si>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</si>
  <si>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</si>
  <si>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</si>
  <si>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</si>
  <si>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</si>
  <si>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</si>
  <si>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</si>
  <si>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</si>
  <si>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</si>
  <si>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</si>
  <si>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</si>
  <si>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</si>
  <si>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</si>
  <si>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</si>
  <si>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</si>
  <si>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</si>
  <si>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</si>
  <si>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</si>
  <si>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</si>
  <si>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</si>
  <si>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</si>
  <si>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</si>
  <si>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</si>
  <si>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</si>
  <si>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</si>
  <si>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</si>
  <si>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</si>
  <si>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</si>
  <si>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</si>
  <si>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</si>
  <si>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</si>
  <si>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</si>
  <si>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</si>
  <si>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愛媛県伊方町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</si>
  <si>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</si>
  <si>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</si>
  <si>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</si>
  <si>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</si>
  <si>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</si>
  <si>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</si>
  <si>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</si>
  <si>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</si>
  <si>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</si>
  <si>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</si>
  <si>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</si>
  <si>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</si>
  <si>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</si>
  <si>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</si>
  <si>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</si>
  <si>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</si>
  <si>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</si>
  <si>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</si>
  <si>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</si>
  <si>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</si>
  <si>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</si>
  <si>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</si>
  <si>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</si>
  <si>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</si>
  <si>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</si>
  <si>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</si>
  <si>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</si>
  <si>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</si>
  <si>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</si>
  <si>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</si>
  <si>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</si>
  <si>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</si>
  <si>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</si>
  <si>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</si>
  <si>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</si>
  <si>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</si>
  <si>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</si>
  <si>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</si>
  <si>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</si>
  <si>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</si>
  <si>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</si>
  <si>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</si>
  <si>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</si>
  <si>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</si>
  <si>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</si>
  <si>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</si>
  <si>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</si>
  <si>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</si>
  <si>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</si>
  <si>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</si>
  <si>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</si>
  <si>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</si>
  <si>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</si>
  <si>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</si>
  <si>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</si>
  <si>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</si>
  <si>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</si>
  <si>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</si>
  <si>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</si>
  <si>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</si>
  <si>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</si>
  <si>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</si>
  <si>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</si>
  <si>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</si>
  <si>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</si>
  <si>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</si>
  <si>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</si>
  <si>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</si>
  <si>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</si>
  <si>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</si>
  <si>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</si>
  <si>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</si>
  <si>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</si>
  <si>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</si>
  <si>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</si>
  <si>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</si>
  <si>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</si>
  <si>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</si>
  <si>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</si>
  <si>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</si>
  <si>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</si>
  <si>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</si>
  <si>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</si>
  <si>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</si>
  <si>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</si>
  <si>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</si>
  <si>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</si>
  <si>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</si>
  <si>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</si>
  <si>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</si>
  <si>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</si>
  <si>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</si>
  <si>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</si>
  <si>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</si>
  <si>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</si>
  <si>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</si>
  <si>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</si>
  <si>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</si>
  <si>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</si>
  <si>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</si>
  <si>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</si>
  <si>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</si>
  <si>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</si>
  <si>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</si>
  <si>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</si>
  <si>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</si>
  <si>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</si>
  <si>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</si>
  <si>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</si>
  <si>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</si>
  <si>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</si>
  <si>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</si>
  <si>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</si>
  <si>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</si>
  <si>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</si>
  <si>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</si>
  <si>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</si>
  <si>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</si>
  <si>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</si>
  <si>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</si>
  <si>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</si>
  <si>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</si>
  <si>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</si>
  <si>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その他</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</si>
  <si>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</si>
  <si>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</si>
  <si>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</si>
  <si>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</si>
  <si>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</si>
  <si>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</si>
  <si>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</si>
  <si>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</si>
  <si>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</si>
  <si>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</si>
  <si>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</si>
  <si>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</si>
  <si>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</si>
  <si>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</si>
  <si>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</si>
  <si>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</si>
  <si>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</si>
  <si>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</si>
  <si>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</si>
  <si>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</si>
  <si>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</si>
  <si>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</si>
  <si>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</si>
  <si>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</si>
  <si>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</si>
  <si>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愛媛県伊方町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</si>
  <si>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</si>
  <si>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</si>
  <si>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</si>
  <si>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</si>
  <si>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</si>
  <si>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</si>
  <si>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</si>
  <si>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</si>
  <si>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</si>
  <si>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</si>
  <si>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</si>
  <si>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</si>
  <si>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</si>
  <si>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</si>
  <si>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</si>
  <si>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</si>
  <si>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</si>
  <si>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</si>
  <si>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</si>
  <si>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</si>
  <si>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</si>
  <si>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</si>
  <si>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</si>
  <si>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</si>
  <si>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</si>
  <si>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</si>
  <si>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</si>
  <si>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</si>
  <si>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</si>
  <si>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</si>
  <si>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</si>
  <si>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</si>
  <si>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</si>
  <si>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</si>
  <si>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</si>
  <si>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国民健康保険（直営診療施設勘定）特別会計</t>
    <phoneticPr fontId="5"/>
  </si>
  <si>
    <t>後期高齢者医療保険特別会計</t>
    <phoneticPr fontId="5"/>
  </si>
  <si>
    <t>介護保険（保険事業勘定）特別会計</t>
    <phoneticPr fontId="5"/>
  </si>
  <si>
    <t>介護保険（介護サービス事業勘定）特別会計</t>
    <phoneticPr fontId="5"/>
  </si>
  <si>
    <t>水道事業会計</t>
    <phoneticPr fontId="5"/>
  </si>
  <si>
    <t>法適用企業</t>
    <phoneticPr fontId="5"/>
  </si>
  <si>
    <t>下水道事業会計（公共下水道事業）</t>
    <phoneticPr fontId="5"/>
  </si>
  <si>
    <t>下水道事業会計（小規模下水道事業）</t>
    <phoneticPr fontId="5"/>
  </si>
  <si>
    <t>下水道事業会計（特定地域生活排水処理事業）</t>
    <phoneticPr fontId="5"/>
  </si>
  <si>
    <t>風力発電事業特別会計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</si>
  <si>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</si>
  <si>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</si>
  <si>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</si>
  <si>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</si>
  <si>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</si>
  <si>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</si>
  <si>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</si>
  <si>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</si>
  <si>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</si>
  <si>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</si>
  <si>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</si>
  <si>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</si>
  <si>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</si>
  <si>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</si>
  <si>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</si>
  <si>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</si>
  <si>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</si>
  <si>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</si>
  <si>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</si>
  <si>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</si>
  <si>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</si>
  <si>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</si>
  <si>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</si>
  <si>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</si>
  <si>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</si>
  <si>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</si>
  <si>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</si>
  <si>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</si>
  <si>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</si>
  <si>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</si>
  <si>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</si>
  <si>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</si>
  <si>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</si>
  <si>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</si>
  <si>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</si>
  <si>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</si>
  <si>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</si>
  <si>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</si>
  <si>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</si>
  <si>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</si>
  <si>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</si>
  <si>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</si>
  <si>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</si>
  <si>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</si>
  <si>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</si>
  <si>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</si>
  <si>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</si>
  <si>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</si>
  <si>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</si>
  <si>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</si>
  <si>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</si>
  <si>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</si>
  <si>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</si>
  <si>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</si>
  <si>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</si>
  <si>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</si>
  <si>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</si>
  <si>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</si>
  <si>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</si>
  <si>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</si>
  <si>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</si>
  <si>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</si>
  <si>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</si>
  <si>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</si>
  <si>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</si>
  <si>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</si>
  <si>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</si>
  <si>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</si>
  <si>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</si>
  <si>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</si>
  <si>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</si>
  <si>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</si>
  <si>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</si>
  <si>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</si>
  <si>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</si>
  <si>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</si>
  <si>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</si>
  <si>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</si>
  <si>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</si>
  <si>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</si>
  <si>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</si>
  <si>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</si>
  <si>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</si>
  <si>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</si>
  <si>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</si>
  <si>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</si>
  <si>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</si>
  <si>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</si>
  <si>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</si>
  <si>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</si>
  <si>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</si>
  <si>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</si>
  <si>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</si>
  <si>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</si>
  <si>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</si>
  <si>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</si>
  <si>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</si>
  <si>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</si>
  <si>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</si>
  <si>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</si>
  <si>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</si>
  <si>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</si>
  <si>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</si>
  <si>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</si>
  <si>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</si>
  <si>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</si>
  <si>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</si>
  <si>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</si>
  <si>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</si>
  <si>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</si>
  <si>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</si>
  <si>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</si>
  <si>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</si>
  <si>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</si>
  <si>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</si>
  <si>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</si>
  <si>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</si>
  <si>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</si>
  <si>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</si>
  <si>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</si>
  <si>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</si>
  <si>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</si>
  <si>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</si>
  <si>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</si>
  <si>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</si>
  <si>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</si>
  <si>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</si>
  <si>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</si>
  <si>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</si>
  <si>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</si>
  <si>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</si>
  <si>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</si>
  <si>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</si>
  <si>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</si>
  <si>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</si>
  <si>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</si>
  <si>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2.57</t>
  </si>
  <si>
    <t>▲ 3.63</t>
  </si>
  <si>
    <t>▲ 1.92</t>
  </si>
  <si>
    <t>水道事業会計</t>
  </si>
  <si>
    <t>一般会計</t>
  </si>
  <si>
    <t>下水道事業会計（公共下水道事業）</t>
  </si>
  <si>
    <t>介護保険（保険事業勘定）特別会計</t>
  </si>
  <si>
    <t>下水道事業会計（小規模下水道事業）</t>
  </si>
  <si>
    <t>下水道事業会計（特定地域生活排水処理事業）</t>
  </si>
  <si>
    <t>学校給食特別会計</t>
  </si>
  <si>
    <t>国民健康保険（事業勘定）特別会計</t>
  </si>
  <si>
    <t>その他会計（赤字）</t>
  </si>
  <si>
    <t>その他会計（黒字）</t>
  </si>
  <si>
    <t>R02</t>
    <phoneticPr fontId="5"/>
  </si>
  <si>
    <t>R03</t>
    <phoneticPr fontId="5"/>
  </si>
  <si>
    <t>R04</t>
    <phoneticPr fontId="5"/>
  </si>
  <si>
    <t>R05</t>
    <phoneticPr fontId="5"/>
  </si>
  <si>
    <t>R06</t>
    <phoneticPr fontId="5"/>
  </si>
  <si>
    <t>-</t>
    <phoneticPr fontId="2"/>
  </si>
  <si>
    <t>愛媛県市町総合事務組合(退職手当事業分)</t>
  </si>
  <si>
    <t>愛媛県市町総合事務組合(消防補償事業分)</t>
    <rPh sb="12" eb="14">
      <t>ショウボウ</t>
    </rPh>
    <rPh sb="14" eb="16">
      <t>ホショウ</t>
    </rPh>
    <phoneticPr fontId="2"/>
  </si>
  <si>
    <t>愛媛県市町総合事務組合(交通災害事業分)</t>
    <rPh sb="12" eb="14">
      <t>コウツウ</t>
    </rPh>
    <rPh sb="14" eb="16">
      <t>サイガイ</t>
    </rPh>
    <rPh sb="16" eb="18">
      <t>ジギョウ</t>
    </rPh>
    <phoneticPr fontId="2"/>
  </si>
  <si>
    <t>愛媛県市町総合事務組合(自治会館事業分)</t>
  </si>
  <si>
    <t>愛媛県市町総合事務組合(議員公務災害業分)</t>
    <rPh sb="12" eb="14">
      <t>ギイン</t>
    </rPh>
    <rPh sb="14" eb="16">
      <t>コウム</t>
    </rPh>
    <rPh sb="16" eb="18">
      <t>サイガイ</t>
    </rPh>
    <rPh sb="18" eb="19">
      <t>ギョウ</t>
    </rPh>
    <rPh sb="19" eb="20">
      <t>ブン</t>
    </rPh>
    <phoneticPr fontId="2"/>
  </si>
  <si>
    <t>愛媛県市町総合事務組合(共通経費分)</t>
    <rPh sb="12" eb="14">
      <t>キョウツウ</t>
    </rPh>
    <rPh sb="14" eb="16">
      <t>ケイヒ</t>
    </rPh>
    <rPh sb="16" eb="17">
      <t>ブン</t>
    </rPh>
    <phoneticPr fontId="2"/>
  </si>
  <si>
    <t>八幡浜地区施設事務組合（一般会計）</t>
    <rPh sb="0" eb="3">
      <t>ヤワタハマ</t>
    </rPh>
    <rPh sb="3" eb="5">
      <t>チク</t>
    </rPh>
    <rPh sb="5" eb="7">
      <t>シセツ</t>
    </rPh>
    <rPh sb="7" eb="9">
      <t>ジム</t>
    </rPh>
    <rPh sb="9" eb="11">
      <t>クミアイ</t>
    </rPh>
    <rPh sb="12" eb="14">
      <t>イッパン</t>
    </rPh>
    <rPh sb="14" eb="16">
      <t>カイケイ</t>
    </rPh>
    <phoneticPr fontId="2"/>
  </si>
  <si>
    <t>八幡浜地区施設事務組合（消防事業特別会計）</t>
    <rPh sb="0" eb="3">
      <t>ヤワタハマ</t>
    </rPh>
    <rPh sb="3" eb="5">
      <t>チク</t>
    </rPh>
    <rPh sb="5" eb="7">
      <t>シセツ</t>
    </rPh>
    <rPh sb="7" eb="9">
      <t>ジム</t>
    </rPh>
    <rPh sb="9" eb="11">
      <t>クミアイ</t>
    </rPh>
    <rPh sb="12" eb="14">
      <t>ショウボウ</t>
    </rPh>
    <rPh sb="14" eb="16">
      <t>ジギョウ</t>
    </rPh>
    <rPh sb="16" eb="18">
      <t>トクベツ</t>
    </rPh>
    <rPh sb="18" eb="20">
      <t>カイケイ</t>
    </rPh>
    <phoneticPr fontId="2"/>
  </si>
  <si>
    <t>八幡浜地区総合事務組合（一次救急休日・夜間診療所事業特別会計）</t>
  </si>
  <si>
    <t>八幡浜地区施設事務組合（し尿処理事業特別会計）</t>
    <rPh sb="0" eb="3">
      <t>ヤワタハマ</t>
    </rPh>
    <rPh sb="3" eb="5">
      <t>チク</t>
    </rPh>
    <rPh sb="5" eb="7">
      <t>シセツ</t>
    </rPh>
    <rPh sb="7" eb="9">
      <t>ジム</t>
    </rPh>
    <rPh sb="9" eb="11">
      <t>クミアイ</t>
    </rPh>
    <rPh sb="13" eb="14">
      <t>ニョウ</t>
    </rPh>
    <rPh sb="14" eb="16">
      <t>ショリ</t>
    </rPh>
    <rPh sb="16" eb="18">
      <t>ジギョウ</t>
    </rPh>
    <rPh sb="18" eb="20">
      <t>トクベツ</t>
    </rPh>
    <rPh sb="20" eb="22">
      <t>カイケイ</t>
    </rPh>
    <phoneticPr fontId="2"/>
  </si>
  <si>
    <t>八幡浜地区施設事務組合（特別養護老人ホーム事業特別会計）</t>
    <rPh sb="0" eb="3">
      <t>ヤワタハマ</t>
    </rPh>
    <rPh sb="3" eb="5">
      <t>チク</t>
    </rPh>
    <rPh sb="5" eb="7">
      <t>シセツ</t>
    </rPh>
    <rPh sb="7" eb="9">
      <t>ジム</t>
    </rPh>
    <rPh sb="9" eb="11">
      <t>クミアイ</t>
    </rPh>
    <rPh sb="12" eb="14">
      <t>トクベツ</t>
    </rPh>
    <rPh sb="14" eb="16">
      <t>ヨウゴ</t>
    </rPh>
    <rPh sb="16" eb="18">
      <t>ロウジン</t>
    </rPh>
    <rPh sb="21" eb="23">
      <t>ジギョウ</t>
    </rPh>
    <rPh sb="23" eb="25">
      <t>トクベツ</t>
    </rPh>
    <rPh sb="25" eb="27">
      <t>カイケイ</t>
    </rPh>
    <phoneticPr fontId="2"/>
  </si>
  <si>
    <t>八幡浜・大洲地区広域市町村圏組合（一般会計）</t>
  </si>
  <si>
    <t>八幡浜・大洲地区広域市町村圏組合（八幡浜・大洲地方拠点都市対策室特別会計）</t>
  </si>
  <si>
    <t>八幡浜・大洲地区広域市町村圏組合（運動公園特別会計）</t>
  </si>
  <si>
    <t>愛媛地方税滞納整理機構</t>
  </si>
  <si>
    <t>愛媛県後期高齢者医療広域連合（一般会計）</t>
  </si>
  <si>
    <t>愛媛県後期高齢者医療広域連合（後期高齢者医療特別会計）</t>
  </si>
  <si>
    <t>南予水道企業団</t>
  </si>
  <si>
    <t>クリエイト伊方</t>
    <rPh sb="5" eb="7">
      <t>イカタ</t>
    </rPh>
    <phoneticPr fontId="2"/>
  </si>
  <si>
    <t>振興基金</t>
    <rPh sb="0" eb="2">
      <t>シンコウ</t>
    </rPh>
    <rPh sb="2" eb="4">
      <t>キキン</t>
    </rPh>
    <phoneticPr fontId="5"/>
  </si>
  <si>
    <t>一般廃棄物最終処分場整備基金</t>
    <rPh sb="0" eb="2">
      <t>イッパン</t>
    </rPh>
    <rPh sb="2" eb="5">
      <t>ハイキブツ</t>
    </rPh>
    <rPh sb="5" eb="7">
      <t>サイシュウ</t>
    </rPh>
    <rPh sb="7" eb="10">
      <t>ショブンジョウ</t>
    </rPh>
    <rPh sb="10" eb="12">
      <t>セイビ</t>
    </rPh>
    <rPh sb="12" eb="14">
      <t>キキン</t>
    </rPh>
    <phoneticPr fontId="2"/>
  </si>
  <si>
    <t>災害対策基金</t>
    <rPh sb="0" eb="2">
      <t>サイガイ</t>
    </rPh>
    <rPh sb="2" eb="4">
      <t>タイサク</t>
    </rPh>
    <rPh sb="4" eb="6">
      <t>キキン</t>
    </rPh>
    <phoneticPr fontId="2"/>
  </si>
  <si>
    <t>ふるさとづくり自治活動推進基金</t>
    <rPh sb="7" eb="9">
      <t>ジチ</t>
    </rPh>
    <rPh sb="9" eb="11">
      <t>カツドウ</t>
    </rPh>
    <rPh sb="11" eb="13">
      <t>スイシン</t>
    </rPh>
    <rPh sb="13" eb="15">
      <t>キキン</t>
    </rPh>
    <phoneticPr fontId="2"/>
  </si>
  <si>
    <t>電源交付金鳥津道路新設基金</t>
    <rPh sb="0" eb="2">
      <t>デンゲン</t>
    </rPh>
    <rPh sb="2" eb="5">
      <t>コウフキン</t>
    </rPh>
    <rPh sb="5" eb="6">
      <t>トリ</t>
    </rPh>
    <rPh sb="6" eb="7">
      <t>ツ</t>
    </rPh>
    <rPh sb="7" eb="9">
      <t>ドウロ</t>
    </rPh>
    <rPh sb="9" eb="11">
      <t>シンセツ</t>
    </rPh>
    <rPh sb="11" eb="13">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</si>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</sst>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7B9E-4841-8BA9-28D180CA36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229864</c:v>
                </c:pt>
                <c:pt idx="1">
                  <c:v>147165</c:v>
                </c:pt>
                <c:pt idx="2">
                  <c:v>234095</c:v>
                </c:pt>
                <c:pt idx="3">
                  <c:v>350811</c:v>
                </c:pt>
                <c:pt idx="4">
                  <c:v>223835</c:v>
                </c:pt>
              </c:numCache>
            </c:numRef>
          </c:val>
          <c:smooth val="0"/>
          <c:extLst>
            <c:ext xmlns:c16="http://schemas.microsoft.com/office/drawing/2014/chart" uri="{C3380CC4-5D6E-409C-BE32-E72D297353CC}">
              <c16:uniqueId val="{00000001-7B9E-4841-8BA9-28D180CA36B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13.83</c:v>
                </c:pt>
                <c:pt idx="1">
                  <c:v>21.6</c:v>
                </c:pt>
                <c:pt idx="2">
                  <c:v>4.68</c:v>
                </c:pt>
                <c:pt idx="3">
                  <c:v>5.45</c:v>
                </c:pt>
                <c:pt idx="4">
                  <c:v>4.3499999999999996</c:v>
                </c:pt>
              </c:numCache>
            </c:numRef>
          </c:val>
          <c:extLst>
            <c:ext xmlns:c16="http://schemas.microsoft.com/office/drawing/2014/chart" uri="{C3380CC4-5D6E-409C-BE32-E72D297353CC}">
              <c16:uniqueId val="{00000000-2BF3-4064-9968-997E3B0701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82.27</c:v>
                </c:pt>
                <c:pt idx="1">
                  <c:v>94.92</c:v>
                </c:pt>
                <c:pt idx="2">
                  <c:v>108.72</c:v>
                </c:pt>
                <c:pt idx="3">
                  <c:v>106.46</c:v>
                </c:pt>
                <c:pt idx="4">
                  <c:v>106.02</c:v>
                </c:pt>
              </c:numCache>
            </c:numRef>
          </c:val>
          <c:extLst>
            <c:ext xmlns:c16="http://schemas.microsoft.com/office/drawing/2014/chart" uri="{C3380CC4-5D6E-409C-BE32-E72D297353CC}">
              <c16:uniqueId val="{00000001-2BF3-4064-9968-997E3B07013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c:v>
                </c:pt>
                <c:pt idx="1">
                  <c:v>23.95</c:v>
                </c:pt>
                <c:pt idx="2">
                  <c:v>-2.57</c:v>
                </c:pt>
                <c:pt idx="3">
                  <c:v>-3.63</c:v>
                </c:pt>
                <c:pt idx="4">
                  <c:v>-1.92</c:v>
                </c:pt>
              </c:numCache>
            </c:numRef>
          </c:val>
          <c:smooth val="0"/>
          <c:extLst>
            <c:ext xmlns:c16="http://schemas.microsoft.com/office/drawing/2014/chart" uri="{C3380CC4-5D6E-409C-BE32-E72D297353CC}">
              <c16:uniqueId val="{00000002-2BF3-4064-9968-997E3B07013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1.61</c:v>
                </c:pt>
                <c:pt idx="2">
                  <c:v>#N/A</c:v>
                </c:pt>
                <c:pt idx="3">
                  <c:v>0.73</c:v>
                </c:pt>
                <c:pt idx="4">
                  <c:v>#N/A</c:v>
                </c:pt>
                <c:pt idx="5">
                  <c:v>0.89</c:v>
                </c:pt>
                <c:pt idx="6">
                  <c:v>#N/A</c:v>
                </c:pt>
                <c:pt idx="7">
                  <c:v>1.41</c:v>
                </c:pt>
                <c:pt idx="8">
                  <c:v>#N/A</c:v>
                </c:pt>
                <c:pt idx="9">
                  <c:v>0</c:v>
                </c:pt>
              </c:numCache>
            </c:numRef>
          </c:val>
          <c:extLst>
            <c:ext xmlns:c16="http://schemas.microsoft.com/office/drawing/2014/chart" uri="{C3380CC4-5D6E-409C-BE32-E72D297353CC}">
              <c16:uniqueId val="{00000000-FD15-4140-876E-ACA01174848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D15-4140-876E-ACA011748488}"/>
            </c:ext>
          </c:extLst>
        </c:ser>
        <c:ser>
          <c:idx val="2"/>
          <c:order val="2"/>
          <c:tx>
            <c:strRef>
              <c:f>データシート!$A$29</c:f>
              <c:strCache>
                <c:ptCount val="1"/>
                <c:pt idx="0">
                  <c:v>国民健康保険（事業勘定）特別会計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1.47</c:v>
                </c:pt>
                <c:pt idx="2">
                  <c:v>#N/A</c:v>
                </c:pt>
                <c:pt idx="3">
                  <c:v>1.2</c:v>
                </c:pt>
                <c:pt idx="4">
                  <c:v>#N/A</c:v>
                </c:pt>
                <c:pt idx="5">
                  <c:v>0.72</c:v>
                </c:pt>
                <c:pt idx="6">
                  <c:v>#N/A</c:v>
                </c:pt>
                <c:pt idx="7">
                  <c:v>0.08</c:v>
                </c:pt>
                <c:pt idx="8">
                  <c:v>#N/A</c:v>
                </c:pt>
                <c:pt idx="9">
                  <c:v>0</c:v>
                </c:pt>
              </c:numCache>
            </c:numRef>
          </c:val>
          <c:extLst>
            <c:ext xmlns:c16="http://schemas.microsoft.com/office/drawing/2014/chart" uri="{C3380CC4-5D6E-409C-BE32-E72D297353CC}">
              <c16:uniqueId val="{00000002-FD15-4140-876E-ACA011748488}"/>
            </c:ext>
          </c:extLst>
        </c:ser>
        <c:ser>
          <c:idx val="3"/>
          <c:order val="3"/>
          <c:tx>
            <c:strRef>
              <c:f>データシート!$A$30</c:f>
              <c:strCache>
                <c:ptCount val="1"/>
                <c:pt idx="0">
                  <c:v>学校給食特別会計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D15-4140-876E-ACA011748488}"/>
            </c:ext>
          </c:extLst>
        </c:ser>
        <c:ser>
          <c:idx val="4"/>
          <c:order val="4"/>
          <c:tx>
            <c:strRef>
              <c:f>データシート!$A$31</c:f>
              <c:strCache>
                <c:ptCount val="1"/>
                <c:pt idx="0">
                  <c:v>下水道事業会計（特定地域生活排水処理事業）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0.03</c:v>
                </c:pt>
              </c:numCache>
            </c:numRef>
          </c:val>
          <c:extLst>
            <c:ext xmlns:c16="http://schemas.microsoft.com/office/drawing/2014/chart" uri="{C3380CC4-5D6E-409C-BE32-E72D297353CC}">
              <c16:uniqueId val="{00000004-FD15-4140-876E-ACA011748488}"/>
            </c:ext>
          </c:extLst>
        </c:ser>
        <c:ser>
          <c:idx val="5"/>
          <c:order val="5"/>
          <c:tx>
            <c:strRef>
              <c:f>データシート!$A$32</c:f>
              <c:strCache>
                <c:ptCount val="1"/>
                <c:pt idx="0">
                  <c:v>下水道事業会計（小規模下水道事業）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0.04</c:v>
                </c:pt>
              </c:numCache>
            </c:numRef>
          </c:val>
          <c:extLst>
            <c:ext xmlns:c16="http://schemas.microsoft.com/office/drawing/2014/chart" uri="{C3380CC4-5D6E-409C-BE32-E72D297353CC}">
              <c16:uniqueId val="{00000005-FD15-4140-876E-ACA011748488}"/>
            </c:ext>
          </c:extLst>
        </c:ser>
        <c:ser>
          <c:idx val="6"/>
          <c:order val="6"/>
          <c:tx>
            <c:strRef>
              <c:f>データシート!$A$33</c:f>
              <c:strCache>
                <c:ptCount val="1"/>
                <c:pt idx="0">
                  <c:v>介護保険（保険事業勘定）特別会計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0.83</c:v>
                </c:pt>
                <c:pt idx="2">
                  <c:v>#N/A</c:v>
                </c:pt>
                <c:pt idx="3">
                  <c:v>0.76</c:v>
                </c:pt>
                <c:pt idx="4">
                  <c:v>#N/A</c:v>
                </c:pt>
                <c:pt idx="5">
                  <c:v>1</c:v>
                </c:pt>
                <c:pt idx="6">
                  <c:v>#N/A</c:v>
                </c:pt>
                <c:pt idx="7">
                  <c:v>0.42</c:v>
                </c:pt>
                <c:pt idx="8">
                  <c:v>#N/A</c:v>
                </c:pt>
                <c:pt idx="9">
                  <c:v>0.13</c:v>
                </c:pt>
              </c:numCache>
            </c:numRef>
          </c:val>
          <c:extLst>
            <c:ext xmlns:c16="http://schemas.microsoft.com/office/drawing/2014/chart" uri="{C3380CC4-5D6E-409C-BE32-E72D297353CC}">
              <c16:uniqueId val="{00000006-FD15-4140-876E-ACA011748488}"/>
            </c:ext>
          </c:extLst>
        </c:ser>
        <c:ser>
          <c:idx val="7"/>
          <c:order val="7"/>
          <c:tx>
            <c:strRef>
              <c:f>データシート!$A$34</c:f>
              <c:strCache>
                <c:ptCount val="1"/>
                <c:pt idx="0">
                  <c:v>下水道事業会計（公共下水道事業）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0.34</c:v>
                </c:pt>
              </c:numCache>
            </c:numRef>
          </c:val>
          <c:extLst>
            <c:ext xmlns:c16="http://schemas.microsoft.com/office/drawing/2014/chart" uri="{C3380CC4-5D6E-409C-BE32-E72D297353CC}">
              <c16:uniqueId val="{00000007-FD15-4140-876E-ACA01174848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13.83</c:v>
                </c:pt>
                <c:pt idx="2">
                  <c:v>#N/A</c:v>
                </c:pt>
                <c:pt idx="3">
                  <c:v>21.59</c:v>
                </c:pt>
                <c:pt idx="4">
                  <c:v>#N/A</c:v>
                </c:pt>
                <c:pt idx="5">
                  <c:v>4.67</c:v>
                </c:pt>
                <c:pt idx="6">
                  <c:v>#N/A</c:v>
                </c:pt>
                <c:pt idx="7">
                  <c:v>5.44</c:v>
                </c:pt>
                <c:pt idx="8">
                  <c:v>#N/A</c:v>
                </c:pt>
                <c:pt idx="9">
                  <c:v>4.34</c:v>
                </c:pt>
              </c:numCache>
            </c:numRef>
          </c:val>
          <c:extLst>
            <c:ext xmlns:c16="http://schemas.microsoft.com/office/drawing/2014/chart" uri="{C3380CC4-5D6E-409C-BE32-E72D297353CC}">
              <c16:uniqueId val="{00000008-FD15-4140-876E-ACA01174848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3.83</c:v>
                </c:pt>
                <c:pt idx="2">
                  <c:v>#N/A</c:v>
                </c:pt>
                <c:pt idx="3">
                  <c:v>4.92</c:v>
                </c:pt>
                <c:pt idx="4">
                  <c:v>#N/A</c:v>
                </c:pt>
                <c:pt idx="5">
                  <c:v>6.29</c:v>
                </c:pt>
                <c:pt idx="6">
                  <c:v>#N/A</c:v>
                </c:pt>
                <c:pt idx="7">
                  <c:v>7.36</c:v>
                </c:pt>
                <c:pt idx="8">
                  <c:v>#N/A</c:v>
                </c:pt>
                <c:pt idx="9">
                  <c:v>8.51</c:v>
                </c:pt>
              </c:numCache>
            </c:numRef>
          </c:val>
          <c:extLst>
            <c:ext xmlns:c16="http://schemas.microsoft.com/office/drawing/2014/chart" uri="{C3380CC4-5D6E-409C-BE32-E72D297353CC}">
              <c16:uniqueId val="{00000009-FD15-4140-876E-ACA01174848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891</c:v>
                </c:pt>
                <c:pt idx="5">
                  <c:v>862</c:v>
                </c:pt>
                <c:pt idx="8">
                  <c:v>805</c:v>
                </c:pt>
                <c:pt idx="11">
                  <c:v>755</c:v>
                </c:pt>
                <c:pt idx="14">
                  <c:v>721</c:v>
                </c:pt>
              </c:numCache>
            </c:numRef>
          </c:val>
          <c:extLst>
            <c:ext xmlns:c16="http://schemas.microsoft.com/office/drawing/2014/chart" uri="{C3380CC4-5D6E-409C-BE32-E72D297353CC}">
              <c16:uniqueId val="{00000000-7C24-4D1B-9781-CBB941E51A7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C24-4D1B-9781-CBB941E51A7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c:v>
                </c:pt>
                <c:pt idx="3">
                  <c:v>2</c:v>
                </c:pt>
                <c:pt idx="6">
                  <c:v>0</c:v>
                </c:pt>
                <c:pt idx="9">
                  <c:v>0</c:v>
                </c:pt>
                <c:pt idx="12">
                  <c:v>0</c:v>
                </c:pt>
              </c:numCache>
            </c:numRef>
          </c:val>
          <c:extLst>
            <c:ext xmlns:c16="http://schemas.microsoft.com/office/drawing/2014/chart" uri="{C3380CC4-5D6E-409C-BE32-E72D297353CC}">
              <c16:uniqueId val="{00000002-7C24-4D1B-9781-CBB941E51A7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13</c:v>
                </c:pt>
                <c:pt idx="6">
                  <c:v>22</c:v>
                </c:pt>
                <c:pt idx="9">
                  <c:v>22</c:v>
                </c:pt>
                <c:pt idx="12">
                  <c:v>22</c:v>
                </c:pt>
              </c:numCache>
            </c:numRef>
          </c:val>
          <c:extLst>
            <c:ext xmlns:c16="http://schemas.microsoft.com/office/drawing/2014/chart" uri="{C3380CC4-5D6E-409C-BE32-E72D297353CC}">
              <c16:uniqueId val="{00000003-7C24-4D1B-9781-CBB941E51A7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192</c:v>
                </c:pt>
                <c:pt idx="3">
                  <c:v>183</c:v>
                </c:pt>
                <c:pt idx="6">
                  <c:v>166</c:v>
                </c:pt>
                <c:pt idx="9">
                  <c:v>170</c:v>
                </c:pt>
                <c:pt idx="12">
                  <c:v>133</c:v>
                </c:pt>
              </c:numCache>
            </c:numRef>
          </c:val>
          <c:extLst>
            <c:ext xmlns:c16="http://schemas.microsoft.com/office/drawing/2014/chart" uri="{C3380CC4-5D6E-409C-BE32-E72D297353CC}">
              <c16:uniqueId val="{00000004-7C24-4D1B-9781-CBB941E51A7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C24-4D1B-9781-CBB941E51A7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C24-4D1B-9781-CBB941E51A7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922</c:v>
                </c:pt>
                <c:pt idx="3">
                  <c:v>950</c:v>
                </c:pt>
                <c:pt idx="6">
                  <c:v>942</c:v>
                </c:pt>
                <c:pt idx="9">
                  <c:v>892</c:v>
                </c:pt>
                <c:pt idx="12">
                  <c:v>894</c:v>
                </c:pt>
              </c:numCache>
            </c:numRef>
          </c:val>
          <c:extLst>
            <c:ext xmlns:c16="http://schemas.microsoft.com/office/drawing/2014/chart" uri="{C3380CC4-5D6E-409C-BE32-E72D297353CC}">
              <c16:uniqueId val="{00000007-7C24-4D1B-9781-CBB941E51A7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229</c:v>
                </c:pt>
                <c:pt idx="2">
                  <c:v>#N/A</c:v>
                </c:pt>
                <c:pt idx="3">
                  <c:v>#N/A</c:v>
                </c:pt>
                <c:pt idx="4">
                  <c:v>286</c:v>
                </c:pt>
                <c:pt idx="5">
                  <c:v>#N/A</c:v>
                </c:pt>
                <c:pt idx="6">
                  <c:v>#N/A</c:v>
                </c:pt>
                <c:pt idx="7">
                  <c:v>325</c:v>
                </c:pt>
                <c:pt idx="8">
                  <c:v>#N/A</c:v>
                </c:pt>
                <c:pt idx="9">
                  <c:v>#N/A</c:v>
                </c:pt>
                <c:pt idx="10">
                  <c:v>329</c:v>
                </c:pt>
                <c:pt idx="11">
                  <c:v>#N/A</c:v>
                </c:pt>
                <c:pt idx="12">
                  <c:v>#N/A</c:v>
                </c:pt>
                <c:pt idx="13">
                  <c:v>328</c:v>
                </c:pt>
                <c:pt idx="14">
                  <c:v>#N/A</c:v>
                </c:pt>
              </c:numCache>
            </c:numRef>
          </c:val>
          <c:smooth val="0"/>
          <c:extLst>
            <c:ext xmlns:c16="http://schemas.microsoft.com/office/drawing/2014/chart" uri="{C3380CC4-5D6E-409C-BE32-E72D297353CC}">
              <c16:uniqueId val="{00000008-7C24-4D1B-9781-CBB941E51A7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7883</c:v>
                </c:pt>
                <c:pt idx="5">
                  <c:v>7440</c:v>
                </c:pt>
                <c:pt idx="8">
                  <c:v>6812</c:v>
                </c:pt>
                <c:pt idx="11">
                  <c:v>6434</c:v>
                </c:pt>
                <c:pt idx="14">
                  <c:v>6100</c:v>
                </c:pt>
              </c:numCache>
            </c:numRef>
          </c:val>
          <c:extLst>
            <c:ext xmlns:c16="http://schemas.microsoft.com/office/drawing/2014/chart" uri="{C3380CC4-5D6E-409C-BE32-E72D297353CC}">
              <c16:uniqueId val="{00000000-BFFB-4E0F-897A-B0D54779424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138</c:v>
                </c:pt>
                <c:pt idx="5">
                  <c:v>121</c:v>
                </c:pt>
                <c:pt idx="8">
                  <c:v>103</c:v>
                </c:pt>
                <c:pt idx="11">
                  <c:v>89</c:v>
                </c:pt>
                <c:pt idx="14">
                  <c:v>78</c:v>
                </c:pt>
              </c:numCache>
            </c:numRef>
          </c:val>
          <c:extLst>
            <c:ext xmlns:c16="http://schemas.microsoft.com/office/drawing/2014/chart" uri="{C3380CC4-5D6E-409C-BE32-E72D297353CC}">
              <c16:uniqueId val="{00000001-BFFB-4E0F-897A-B0D54779424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10594</c:v>
                </c:pt>
                <c:pt idx="5">
                  <c:v>11562</c:v>
                </c:pt>
                <c:pt idx="8">
                  <c:v>12449</c:v>
                </c:pt>
                <c:pt idx="11">
                  <c:v>11873</c:v>
                </c:pt>
                <c:pt idx="14">
                  <c:v>11571</c:v>
                </c:pt>
              </c:numCache>
            </c:numRef>
          </c:val>
          <c:extLst>
            <c:ext xmlns:c16="http://schemas.microsoft.com/office/drawing/2014/chart" uri="{C3380CC4-5D6E-409C-BE32-E72D297353CC}">
              <c16:uniqueId val="{00000002-BFFB-4E0F-897A-B0D54779424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FFB-4E0F-897A-B0D54779424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FFB-4E0F-897A-B0D54779424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FFB-4E0F-897A-B0D54779424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936</c:v>
                </c:pt>
                <c:pt idx="3">
                  <c:v>841</c:v>
                </c:pt>
                <c:pt idx="6">
                  <c:v>848</c:v>
                </c:pt>
                <c:pt idx="9">
                  <c:v>783</c:v>
                </c:pt>
                <c:pt idx="12">
                  <c:v>763</c:v>
                </c:pt>
              </c:numCache>
            </c:numRef>
          </c:val>
          <c:extLst>
            <c:ext xmlns:c16="http://schemas.microsoft.com/office/drawing/2014/chart" uri="{C3380CC4-5D6E-409C-BE32-E72D297353CC}">
              <c16:uniqueId val="{00000006-BFFB-4E0F-897A-B0D54779424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207</c:v>
                </c:pt>
                <c:pt idx="3">
                  <c:v>191</c:v>
                </c:pt>
                <c:pt idx="6">
                  <c:v>165</c:v>
                </c:pt>
                <c:pt idx="9">
                  <c:v>161</c:v>
                </c:pt>
                <c:pt idx="12">
                  <c:v>139</c:v>
                </c:pt>
              </c:numCache>
            </c:numRef>
          </c:val>
          <c:extLst>
            <c:ext xmlns:c16="http://schemas.microsoft.com/office/drawing/2014/chart" uri="{C3380CC4-5D6E-409C-BE32-E72D297353CC}">
              <c16:uniqueId val="{00000007-BFFB-4E0F-897A-B0D54779424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2232</c:v>
                </c:pt>
                <c:pt idx="3">
                  <c:v>2096</c:v>
                </c:pt>
                <c:pt idx="6">
                  <c:v>2090</c:v>
                </c:pt>
                <c:pt idx="9">
                  <c:v>1733</c:v>
                </c:pt>
                <c:pt idx="12">
                  <c:v>1654</c:v>
                </c:pt>
              </c:numCache>
            </c:numRef>
          </c:val>
          <c:extLst>
            <c:ext xmlns:c16="http://schemas.microsoft.com/office/drawing/2014/chart" uri="{C3380CC4-5D6E-409C-BE32-E72D297353CC}">
              <c16:uniqueId val="{00000008-BFFB-4E0F-897A-B0D54779424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136</c:v>
                </c:pt>
                <c:pt idx="3">
                  <c:v>103</c:v>
                </c:pt>
                <c:pt idx="6">
                  <c:v>73</c:v>
                </c:pt>
                <c:pt idx="9">
                  <c:v>69</c:v>
                </c:pt>
                <c:pt idx="12">
                  <c:v>41</c:v>
                </c:pt>
              </c:numCache>
            </c:numRef>
          </c:val>
          <c:extLst>
            <c:ext xmlns:c16="http://schemas.microsoft.com/office/drawing/2014/chart" uri="{C3380CC4-5D6E-409C-BE32-E72D297353CC}">
              <c16:uniqueId val="{00000009-BFFB-4E0F-897A-B0D54779424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9005</c:v>
                </c:pt>
                <c:pt idx="3">
                  <c:v>8660</c:v>
                </c:pt>
                <c:pt idx="6">
                  <c:v>7959</c:v>
                </c:pt>
                <c:pt idx="9">
                  <c:v>7575</c:v>
                </c:pt>
                <c:pt idx="12">
                  <c:v>7256</c:v>
                </c:pt>
              </c:numCache>
            </c:numRef>
          </c:val>
          <c:extLst>
            <c:ext xmlns:c16="http://schemas.microsoft.com/office/drawing/2014/chart" uri="{C3380CC4-5D6E-409C-BE32-E72D297353CC}">
              <c16:uniqueId val="{0000000A-BFFB-4E0F-897A-B0D54779424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FFB-4E0F-897A-B0D54779424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6107</c:v>
                </c:pt>
                <c:pt idx="1">
                  <c:v>5870</c:v>
                </c:pt>
                <c:pt idx="2">
                  <c:v>5826</c:v>
                </c:pt>
              </c:numCache>
            </c:numRef>
          </c:val>
          <c:extLst>
            <c:ext xmlns:c16="http://schemas.microsoft.com/office/drawing/2014/chart" uri="{C3380CC4-5D6E-409C-BE32-E72D297353CC}">
              <c16:uniqueId val="{00000000-59CF-4327-8756-A5D0ECD0CEE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941</c:v>
                </c:pt>
                <c:pt idx="1">
                  <c:v>592</c:v>
                </c:pt>
                <c:pt idx="2">
                  <c:v>657</c:v>
                </c:pt>
              </c:numCache>
            </c:numRef>
          </c:val>
          <c:extLst>
            <c:ext xmlns:c16="http://schemas.microsoft.com/office/drawing/2014/chart" uri="{C3380CC4-5D6E-409C-BE32-E72D297353CC}">
              <c16:uniqueId val="{00000001-59CF-4327-8756-A5D0ECD0CEE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7537</c:v>
                </c:pt>
                <c:pt idx="1">
                  <c:v>7528</c:v>
                </c:pt>
                <c:pt idx="2">
                  <c:v>7866</c:v>
                </c:pt>
              </c:numCache>
            </c:numRef>
          </c:val>
          <c:extLst>
            <c:ext xmlns:c16="http://schemas.microsoft.com/office/drawing/2014/chart" uri="{C3380CC4-5D6E-409C-BE32-E72D297353CC}">
              <c16:uniqueId val="{00000002-59CF-4327-8756-A5D0ECD0CEE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財源対策債が</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百万円減少しているが、令和３年度に落雷により一部焼失した温泉温浴施設の復旧工事を実施した単独事業災害復旧債の元金が償還開始となったことにより、</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百万円増加したことが主な原因として</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百万円の増加となっている。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財政上有利な町債については活用していく予定としているが、綿密な中長期財政計画を樹立し、当該年度の起債額を判断し、今後の人口減少や減収に備え弾力性のある財政運営に努める。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一般会計等に係る地方債の現在については、借入額の抑制などにより、臨時財政対策債が</a:t>
          </a:r>
          <a:r>
            <a:rPr kumimoji="1" lang="en-US" altLang="ja-JP" sz="1400">
              <a:latin typeface="ＭＳ ゴシック" pitchFamily="49" charset="-128"/>
              <a:ea typeface="ＭＳ ゴシック" pitchFamily="49" charset="-128"/>
            </a:rPr>
            <a:t>298</a:t>
          </a:r>
          <a:r>
            <a:rPr kumimoji="1" lang="ja-JP" altLang="en-US" sz="1400">
              <a:latin typeface="ＭＳ ゴシック" pitchFamily="49" charset="-128"/>
              <a:ea typeface="ＭＳ ゴシック" pitchFamily="49" charset="-128"/>
            </a:rPr>
            <a:t>百万円の減少、一般単独事業債の</a:t>
          </a:r>
          <a:r>
            <a:rPr kumimoji="1" lang="en-US" altLang="ja-JP" sz="1400">
              <a:latin typeface="ＭＳ ゴシック" pitchFamily="49" charset="-128"/>
              <a:ea typeface="ＭＳ ゴシック" pitchFamily="49" charset="-128"/>
            </a:rPr>
            <a:t>316</a:t>
          </a:r>
          <a:r>
            <a:rPr kumimoji="1" lang="ja-JP" altLang="en-US" sz="1400">
              <a:latin typeface="ＭＳ ゴシック" pitchFamily="49" charset="-128"/>
              <a:ea typeface="ＭＳ ゴシック" pitchFamily="49" charset="-128"/>
            </a:rPr>
            <a:t>百万円の減少等により、</a:t>
          </a:r>
          <a:r>
            <a:rPr kumimoji="1" lang="en-US" altLang="ja-JP" sz="1400">
              <a:latin typeface="ＭＳ ゴシック" pitchFamily="49" charset="-128"/>
              <a:ea typeface="ＭＳ ゴシック" pitchFamily="49" charset="-128"/>
            </a:rPr>
            <a:t>319</a:t>
          </a:r>
          <a:r>
            <a:rPr kumimoji="1" lang="ja-JP" altLang="en-US" sz="1400">
              <a:latin typeface="ＭＳ ゴシック" pitchFamily="49" charset="-128"/>
              <a:ea typeface="ＭＳ ゴシック" pitchFamily="49" charset="-128"/>
            </a:rPr>
            <a:t>百万円の減少となっている。</a:t>
          </a:r>
        </a:p>
        <a:p>
          <a:r>
            <a:rPr kumimoji="1" lang="ja-JP" altLang="en-US" sz="1400">
              <a:latin typeface="ＭＳ ゴシック" pitchFamily="49" charset="-128"/>
              <a:ea typeface="ＭＳ ゴシック" pitchFamily="49" charset="-128"/>
            </a:rPr>
            <a:t>　充当可能財源については充当可能基金において、財源不足を補うため﻿財政調整基金が</a:t>
          </a:r>
          <a:r>
            <a:rPr kumimoji="1" lang="en-US" altLang="ja-JP" sz="1400">
              <a:latin typeface="ＭＳ ゴシック" pitchFamily="49" charset="-128"/>
              <a:ea typeface="ＭＳ ゴシック" pitchFamily="49" charset="-128"/>
            </a:rPr>
            <a:t>200</a:t>
          </a:r>
          <a:r>
            <a:rPr kumimoji="1" lang="ja-JP" altLang="en-US" sz="1400">
              <a:latin typeface="ＭＳ ゴシック" pitchFamily="49" charset="-128"/>
              <a:ea typeface="ＭＳ ゴシック" pitchFamily="49" charset="-128"/>
            </a:rPr>
            <a:t>百万円の減少、土地開発基金が基金廃止に伴い</a:t>
          </a:r>
          <a:r>
            <a:rPr kumimoji="1" lang="en-US" altLang="ja-JP" sz="1400">
              <a:latin typeface="ＭＳ ゴシック" pitchFamily="49" charset="-128"/>
              <a:ea typeface="ＭＳ ゴシック" pitchFamily="49" charset="-128"/>
            </a:rPr>
            <a:t>348</a:t>
          </a:r>
          <a:r>
            <a:rPr kumimoji="1" lang="ja-JP" altLang="en-US" sz="1400">
              <a:latin typeface="ＭＳ ゴシック" pitchFamily="49" charset="-128"/>
              <a:ea typeface="ＭＳ ゴシック" pitchFamily="49" charset="-128"/>
            </a:rPr>
            <a:t>百万円の減少、計画的な取り崩しにより道路新設改良工事基金において</a:t>
          </a:r>
          <a:r>
            <a:rPr kumimoji="1" lang="en-US" altLang="ja-JP" sz="1400">
              <a:latin typeface="ＭＳ ゴシック" pitchFamily="49" charset="-128"/>
              <a:ea typeface="ＭＳ ゴシック" pitchFamily="49" charset="-128"/>
            </a:rPr>
            <a:t>146</a:t>
          </a:r>
          <a:r>
            <a:rPr kumimoji="1" lang="ja-JP" altLang="en-US" sz="1400">
              <a:latin typeface="ＭＳ ゴシック" pitchFamily="49" charset="-128"/>
              <a:ea typeface="ＭＳ ゴシック" pitchFamily="49" charset="-128"/>
            </a:rPr>
            <a:t>百万円の減少となったことなどにより</a:t>
          </a:r>
          <a:r>
            <a:rPr kumimoji="1" lang="en-US" altLang="ja-JP" sz="1400">
              <a:latin typeface="ＭＳ ゴシック" pitchFamily="49" charset="-128"/>
              <a:ea typeface="ＭＳ ゴシック" pitchFamily="49" charset="-128"/>
            </a:rPr>
            <a:t>302</a:t>
          </a:r>
          <a:r>
            <a:rPr kumimoji="1" lang="ja-JP" altLang="en-US" sz="1400">
              <a:latin typeface="ＭＳ ゴシック" pitchFamily="49" charset="-128"/>
              <a:ea typeface="ＭＳ ゴシック" pitchFamily="49" charset="-128"/>
            </a:rPr>
            <a:t>百万円減少しているが、将来負担比率の分子は引き続きマイナスとなっている。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愛媛県伊方町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百万円の増加となっている。主な要因としては、特定目的基金の電源交付金維持運営基金に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百万円、一般廃棄物最終処分場整備基金積立金に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百万円を積立てた一方、土地開発基金が基金廃止に伴い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百万円の減少したことがあげられる。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大規模事業の財源として基金の組み替えや、想定外の自然災害等に備えるため、災害対策基金への積立て等、将来的な財政状況を見極めながら適切な基金運営を実施していく。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町合併前の旧伊方地域の農林水産業の振興に資する事業、商工業の振興に資する事業、町道、農道、漁港及び港湾等の社会資本の整備に資する事業、各種地元負担金の軽減に資する事業に充てられる。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・災害対策基金は地震、風水害その他の自然災害又は人為的災害から町民の生命と財産を守るべく、町内における甚大な災害の被災者を支援する経費及び復旧復興に要する経費に充てられる。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・一般廃棄物最終処分場整備基金は一般廃棄物の適正処理を行うことを目的に、新処分場整備に要する経費に充てられる。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・ふるさとづくり自治活動推進基金は町内各地区における自治活動の活性化、集落機能の再生と自立、住みよいふるさとづくりに資する事業に充てられる。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・電源交付金鳥津道路新設基金は鳥津道路新設工事に充てられる。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・電源立地地域対策交付金公共用施設維持運営基金については、公共施設に係る人件費、物件費への経費充当のため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百万円を積立てを実施したことが、増加の主な要因となっている。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年度から下水道料金の見直しにより、大幅な増額を避けるため、当該基金をその財源の一部として、毎年取り崩しを行っている。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・電源立地地域対策交付金を原資とする基金については、その使途内容に注意しながら、計画的な活用を行っていく。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事業量の増加もあり、人件費・物件費等が物価上昇の影響で高騰し、町財政を圧迫した結果、令和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年度に引き続き財政調整基金の取り崩しを行っている。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普通交付税においては合併算定替えの終了、国勢調査人口の減等、増額は期待できない状況であり、固定資産税等の税収も減少していくことが見込まれるため、取り崩しを抑制しながら残高確保に努める。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臨時財政対策債償還基金分として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百万円、下水道事業会計貸付金元金収入により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年度に下水道事業分の繰上償還を実施しており、令和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年度から繰上償還の元金分を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年間にわたって積み立てる。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7,764
7,662
93.83
10,875,886
10,320,333
238,942
5,495,270
7,243,768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伊方原子力発電所に係る償却資産の税収等により、</a:t>
          </a:r>
          <a:r>
            <a:rPr kumimoji="1" lang="en-US" altLang="ja-JP" sz="1300">
              <a:latin typeface="ＭＳ Ｐゴシック" panose="020B0600070205080204" pitchFamily="50" charset="-128"/>
              <a:ea typeface="ＭＳ Ｐゴシック" panose="020B0600070205080204" pitchFamily="50" charset="-128"/>
            </a:rPr>
            <a:t>0.60</a:t>
          </a:r>
          <a:r>
            <a:rPr kumimoji="1" lang="ja-JP" altLang="en-US" sz="1300">
              <a:latin typeface="ＭＳ Ｐゴシック" panose="020B0600070205080204" pitchFamily="50" charset="-128"/>
              <a:ea typeface="ＭＳ Ｐゴシック" panose="020B0600070205080204" pitchFamily="50" charset="-128"/>
            </a:rPr>
            <a:t>と類似団体内では高い数値となっているが、償却資産等は毎年減少が見込まれており、健全な財政運営を維持するため、事業コストの削減を図り、自主財源の確保に努める。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42</xdr:row>
      <xdr:rowOff>2419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157357"/>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85470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57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2419</xdr:rowOff>
    </xdr:from>
    <xdr:to>
      <xdr:col>19</xdr:col>
      <xdr:colOff>133350</xdr:colOff>
      <xdr:row>42</xdr:row>
      <xdr:rowOff>48381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20331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48381</xdr:rowOff>
    </xdr:from>
    <xdr:to>
      <xdr:col>15</xdr:col>
      <xdr:colOff>82550</xdr:colOff>
      <xdr:row>42</xdr:row>
      <xdr:rowOff>82852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24928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48381</xdr:rowOff>
    </xdr:from>
    <xdr:to>
      <xdr:col>11</xdr:col>
      <xdr:colOff>31750</xdr:colOff>
      <xdr:row>42</xdr:row>
      <xdr:rowOff>82852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24928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93634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123069</xdr:rowOff>
    </xdr:from>
    <xdr:to>
      <xdr:col>19</xdr:col>
      <xdr:colOff>184150</xdr:colOff>
      <xdr:row>42</xdr:row>
      <xdr:rowOff>53219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63396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21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169031</xdr:rowOff>
    </xdr:from>
    <xdr:to>
      <xdr:col>15</xdr:col>
      <xdr:colOff>133350</xdr:colOff>
      <xdr:row>42</xdr:row>
      <xdr:rowOff>99181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109358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32052</xdr:rowOff>
    </xdr:from>
    <xdr:to>
      <xdr:col>11</xdr:col>
      <xdr:colOff>82550</xdr:colOff>
      <xdr:row>42</xdr:row>
      <xdr:rowOff>133652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143829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169031</xdr:rowOff>
    </xdr:from>
    <xdr:to>
      <xdr:col>7</xdr:col>
      <xdr:colOff>31750</xdr:colOff>
      <xdr:row>42</xdr:row>
      <xdr:rowOff>99181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109358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人件費・物件費・維持補修費等の縮減に努めているが、人件費の増加及び物価高騰の影響により、</a:t>
          </a:r>
          <a:r>
            <a:rPr kumimoji="1" lang="en-US" altLang="ja-JP" sz="1300">
              <a:latin typeface="ＭＳ Ｐゴシック" panose="020B0600070205080204" pitchFamily="50" charset="-128"/>
              <a:ea typeface="ＭＳ Ｐゴシック" panose="020B0600070205080204" pitchFamily="50" charset="-128"/>
            </a:rPr>
            <a:t>92.2</a:t>
          </a:r>
          <a:r>
            <a:rPr kumimoji="1" lang="ja-JP" altLang="en-US" sz="1300">
              <a:latin typeface="ＭＳ Ｐゴシック" panose="020B0600070205080204" pitchFamily="50" charset="-128"/>
              <a:ea typeface="ＭＳ Ｐゴシック" panose="020B0600070205080204" pitchFamily="50" charset="-128"/>
            </a:rPr>
            <a:t>％と類似団体平均を上回っている。今後についても、常にコスト意識を持ち、事務の合理化・簡素化により徹底的に無駄を省く「量の改革」、町民からの信頼を向上させるために、職員の資質向上・意識改革、町民協働の推進などによる「質の改革」等の取り組みを着実に実施し、適正な水準に抑えるよう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152908</xdr:rowOff>
    </xdr:from>
    <xdr:to>
      <xdr:col>23</xdr:col>
      <xdr:colOff>133350</xdr:colOff>
      <xdr:row>64</xdr:row>
      <xdr:rowOff>169672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54258"/>
          <a:ext cx="8382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56388</xdr:rowOff>
    </xdr:from>
    <xdr:to>
      <xdr:col>19</xdr:col>
      <xdr:colOff>133350</xdr:colOff>
      <xdr:row>63</xdr:row>
      <xdr:rowOff>152908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5773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87884</xdr:rowOff>
    </xdr:from>
    <xdr:to>
      <xdr:col>15</xdr:col>
      <xdr:colOff>82550</xdr:colOff>
      <xdr:row>63</xdr:row>
      <xdr:rowOff>56388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17784"/>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111269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87884</xdr:rowOff>
    </xdr:from>
    <xdr:to>
      <xdr:col>11</xdr:col>
      <xdr:colOff>31750</xdr:colOff>
      <xdr:row>63</xdr:row>
      <xdr:rowOff>32258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1778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135399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90949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6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102108</xdr:rowOff>
    </xdr:from>
    <xdr:to>
      <xdr:col>19</xdr:col>
      <xdr:colOff>184150</xdr:colOff>
      <xdr:row>64</xdr:row>
      <xdr:rowOff>32258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17035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8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5588</xdr:rowOff>
    </xdr:from>
    <xdr:to>
      <xdr:col>15</xdr:col>
      <xdr:colOff>133350</xdr:colOff>
      <xdr:row>63</xdr:row>
      <xdr:rowOff>107188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117365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37084</xdr:rowOff>
    </xdr:from>
    <xdr:to>
      <xdr:col>11</xdr:col>
      <xdr:colOff>82550</xdr:colOff>
      <xdr:row>62</xdr:row>
      <xdr:rowOff>138684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148861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152908</xdr:rowOff>
    </xdr:from>
    <xdr:to>
      <xdr:col>7</xdr:col>
      <xdr:colOff>31750</xdr:colOff>
      <xdr:row>63</xdr:row>
      <xdr:rowOff>83058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93235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[435,234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よる人件費の適正管理及び、物件費・維持補修費等の縮減に努めているが、類似団体平均を上回っている。原子力発電所を有していること、半島特有の地形的条件により施設数が多いこと等の特殊要因も考慮し、可能な限りの行政コストの縮減を図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117263</xdr:rowOff>
    </xdr:from>
    <xdr:to>
      <xdr:col>23</xdr:col>
      <xdr:colOff>133350</xdr:colOff>
      <xdr:row>84</xdr:row>
      <xdr:rowOff>46920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347613"/>
          <a:ext cx="838200" cy="10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79794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38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27789</xdr:rowOff>
    </xdr:from>
    <xdr:to>
      <xdr:col>19</xdr:col>
      <xdr:colOff>133350</xdr:colOff>
      <xdr:row>83</xdr:row>
      <xdr:rowOff>117263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258139"/>
          <a:ext cx="889000" cy="8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106394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93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150002</xdr:rowOff>
    </xdr:from>
    <xdr:to>
      <xdr:col>15</xdr:col>
      <xdr:colOff>82550</xdr:colOff>
      <xdr:row>83</xdr:row>
      <xdr:rowOff>27789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208902"/>
          <a:ext cx="889000" cy="4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77740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108029</xdr:rowOff>
    </xdr:from>
    <xdr:to>
      <xdr:col>11</xdr:col>
      <xdr:colOff>31750</xdr:colOff>
      <xdr:row>82</xdr:row>
      <xdr:rowOff>150002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166929"/>
          <a:ext cx="889000" cy="4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167570</xdr:rowOff>
    </xdr:from>
    <xdr:to>
      <xdr:col>23</xdr:col>
      <xdr:colOff>184150</xdr:colOff>
      <xdr:row>84</xdr:row>
      <xdr:rowOff>97720</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39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139647</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36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66463</xdr:rowOff>
    </xdr:from>
    <xdr:to>
      <xdr:col>19</xdr:col>
      <xdr:colOff>184150</xdr:colOff>
      <xdr:row>83</xdr:row>
      <xdr:rowOff>168063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2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152840</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383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148439</xdr:rowOff>
    </xdr:from>
    <xdr:to>
      <xdr:col>15</xdr:col>
      <xdr:colOff>133350</xdr:colOff>
      <xdr:row>83</xdr:row>
      <xdr:rowOff>78589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2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63366</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2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99202</xdr:rowOff>
    </xdr:from>
    <xdr:to>
      <xdr:col>11</xdr:col>
      <xdr:colOff>82550</xdr:colOff>
      <xdr:row>83</xdr:row>
      <xdr:rowOff>29352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15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39529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26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57229</xdr:rowOff>
    </xdr:from>
    <xdr:to>
      <xdr:col>7</xdr:col>
      <xdr:colOff>31750</xdr:colOff>
      <xdr:row>82</xdr:row>
      <xdr:rowOff>158829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11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169006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8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ポイント上昇しているが、引き続き国より低い値となっている。今後も人事評価制度の運用等により、給与水準の適正化に努める。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69145</xdr:rowOff>
    </xdr:from>
    <xdr:to>
      <xdr:col>81</xdr:col>
      <xdr:colOff>44450</xdr:colOff>
      <xdr:row>84</xdr:row>
      <xdr:rowOff>136172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470945"/>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111072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51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84</xdr:row>
      <xdr:rowOff>69145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323484"/>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83</xdr:row>
      <xdr:rowOff>93134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122400"/>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23284</xdr:rowOff>
    </xdr:from>
    <xdr:to>
      <xdr:col>68</xdr:col>
      <xdr:colOff>152400</xdr:colOff>
      <xdr:row>82</xdr:row>
      <xdr:rowOff>63500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0821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101899</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33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18345</xdr:rowOff>
    </xdr:from>
    <xdr:to>
      <xdr:col>77</xdr:col>
      <xdr:colOff>95250</xdr:colOff>
      <xdr:row>84</xdr:row>
      <xdr:rowOff>119945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130122</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18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42334</xdr:rowOff>
    </xdr:from>
    <xdr:to>
      <xdr:col>73</xdr:col>
      <xdr:colOff>44450</xdr:colOff>
      <xdr:row>83</xdr:row>
      <xdr:rowOff>143934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154111</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12700</xdr:rowOff>
    </xdr:from>
    <xdr:to>
      <xdr:col>68</xdr:col>
      <xdr:colOff>203200</xdr:colOff>
      <xdr:row>82</xdr:row>
      <xdr:rowOff>114300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124477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143934</xdr:rowOff>
    </xdr:from>
    <xdr:to>
      <xdr:col>64</xdr:col>
      <xdr:colOff>152400</xdr:colOff>
      <xdr:row>82</xdr:row>
      <xdr:rowOff>74084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84261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人口減少が進んでおり、半島特有の地形的条件による施設数、普通建設事業等の積極的な展開により、</a:t>
          </a:r>
          <a:r>
            <a:rPr kumimoji="1" lang="en-US" altLang="ja-JP" sz="1300">
              <a:latin typeface="ＭＳ Ｐゴシック" panose="020B0600070205080204" pitchFamily="50" charset="-128"/>
              <a:ea typeface="ＭＳ Ｐゴシック" panose="020B0600070205080204" pitchFamily="50" charset="-128"/>
            </a:rPr>
            <a:t>20.48</a:t>
          </a:r>
          <a:r>
            <a:rPr kumimoji="1" lang="ja-JP" altLang="en-US" sz="1300">
              <a:latin typeface="ＭＳ Ｐゴシック" panose="020B0600070205080204" pitchFamily="50" charset="-128"/>
              <a:ea typeface="ＭＳ Ｐゴシック" panose="020B0600070205080204" pitchFamily="50" charset="-128"/>
            </a:rPr>
            <a:t>人と類似団体平均を上回っている。業務の合理化・効率化、事務の執行体制の見直し等を一体として進めていき、定員適正化計画に基づき、より適正な定員管理に努める。</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105867</xdr:rowOff>
    </xdr:from>
    <xdr:to>
      <xdr:col>81</xdr:col>
      <xdr:colOff>44450</xdr:colOff>
      <xdr:row>61</xdr:row>
      <xdr:rowOff>118414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564317"/>
          <a:ext cx="838200" cy="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116120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31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169697</xdr:rowOff>
    </xdr:from>
    <xdr:to>
      <xdr:col>77</xdr:col>
      <xdr:colOff>44450</xdr:colOff>
      <xdr:row>61</xdr:row>
      <xdr:rowOff>105867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456697"/>
          <a:ext cx="889000" cy="10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14826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151359</xdr:rowOff>
    </xdr:from>
    <xdr:to>
      <xdr:col>72</xdr:col>
      <xdr:colOff>203200</xdr:colOff>
      <xdr:row>60</xdr:row>
      <xdr:rowOff>169697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438359"/>
          <a:ext cx="889000" cy="1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163593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131090</xdr:rowOff>
    </xdr:from>
    <xdr:to>
      <xdr:col>68</xdr:col>
      <xdr:colOff>152400</xdr:colOff>
      <xdr:row>60</xdr:row>
      <xdr:rowOff>151359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418090"/>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153458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67614</xdr:rowOff>
    </xdr:from>
    <xdr:to>
      <xdr:col>81</xdr:col>
      <xdr:colOff>95250</xdr:colOff>
      <xdr:row>61</xdr:row>
      <xdr:rowOff>169214</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52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39691</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4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55067</xdr:rowOff>
    </xdr:from>
    <xdr:to>
      <xdr:col>77</xdr:col>
      <xdr:colOff>95250</xdr:colOff>
      <xdr:row>61</xdr:row>
      <xdr:rowOff>156667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51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141444</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599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118897</xdr:rowOff>
    </xdr:from>
    <xdr:to>
      <xdr:col>73</xdr:col>
      <xdr:colOff>44450</xdr:colOff>
      <xdr:row>61</xdr:row>
      <xdr:rowOff>49047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40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33824</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492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100559</xdr:rowOff>
    </xdr:from>
    <xdr:to>
      <xdr:col>68</xdr:col>
      <xdr:colOff>203200</xdr:colOff>
      <xdr:row>61</xdr:row>
      <xdr:rowOff>30709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38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15486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473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80290</xdr:rowOff>
    </xdr:from>
    <xdr:to>
      <xdr:col>64</xdr:col>
      <xdr:colOff>152400</xdr:colOff>
      <xdr:row>61</xdr:row>
      <xdr:rowOff>10440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36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166667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453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年度数値が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ヵ年平均の算定から外れたため、</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ポイント上昇しているが、単年度実質公債費比率は</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％となり、単年度では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ポイント減少している。類似団体平均を下回っているが、今後も綿密な中長期財政計画を樹立するとともに、当該年度の起債額を判断し、低い水準に抑えるよう努める。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47096</xdr:rowOff>
    </xdr:from>
    <xdr:to>
      <xdr:col>81</xdr:col>
      <xdr:colOff>44450</xdr:colOff>
      <xdr:row>39</xdr:row>
      <xdr:rowOff>77258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733646"/>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78440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3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158221</xdr:rowOff>
    </xdr:from>
    <xdr:to>
      <xdr:col>77</xdr:col>
      <xdr:colOff>44450</xdr:colOff>
      <xdr:row>39</xdr:row>
      <xdr:rowOff>47096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67332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21290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107950</xdr:rowOff>
    </xdr:from>
    <xdr:to>
      <xdr:col>72</xdr:col>
      <xdr:colOff>203200</xdr:colOff>
      <xdr:row>38</xdr:row>
      <xdr:rowOff>158221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623050"/>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97896</xdr:rowOff>
    </xdr:from>
    <xdr:to>
      <xdr:col>68</xdr:col>
      <xdr:colOff>152400</xdr:colOff>
      <xdr:row>38</xdr:row>
      <xdr:rowOff>107950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61299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152523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26458</xdr:rowOff>
    </xdr:from>
    <xdr:to>
      <xdr:col>81</xdr:col>
      <xdr:colOff>95250</xdr:colOff>
      <xdr:row>39</xdr:row>
      <xdr:rowOff>128058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42985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5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167746</xdr:rowOff>
    </xdr:from>
    <xdr:to>
      <xdr:col>77</xdr:col>
      <xdr:colOff>95250</xdr:colOff>
      <xdr:row>39</xdr:row>
      <xdr:rowOff>97896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68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108073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51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107421</xdr:rowOff>
    </xdr:from>
    <xdr:to>
      <xdr:col>73</xdr:col>
      <xdr:colOff>44450</xdr:colOff>
      <xdr:row>39</xdr:row>
      <xdr:rowOff>37571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2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47748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39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57150</xdr:rowOff>
    </xdr:from>
    <xdr:to>
      <xdr:col>68</xdr:col>
      <xdr:colOff>203200</xdr:colOff>
      <xdr:row>38</xdr:row>
      <xdr:rowOff>158750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168927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47096</xdr:rowOff>
    </xdr:from>
    <xdr:to>
      <xdr:col>64</xdr:col>
      <xdr:colOff>152400</xdr:colOff>
      <xdr:row>38</xdr:row>
      <xdr:rowOff>148696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56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158873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3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将来負担額となる地方債の現在高等を、充当可能財源となる財政調整基金残高等が上回ったため、引き続き数字に表れない。新規地方債の抑制を意識し、財政の健全化に努める。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7,764
7,662
93.83
10,875,886
10,320,333
238,942
5,495,270
7,243,768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ラスパイレス指数は国より低く位置しているが、給与改定等に伴う人件費増から、類似団体平均を上回っている。更なる定員管理の適正化を図り、人件費の抑制に努める。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130266</xdr:rowOff>
    </xdr:from>
    <xdr:to>
      <xdr:col>24</xdr:col>
      <xdr:colOff>25400</xdr:colOff>
      <xdr:row>38</xdr:row>
      <xdr:rowOff>74749</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302466"/>
          <a:ext cx="838200" cy="28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5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105773</xdr:rowOff>
    </xdr:from>
    <xdr:to>
      <xdr:col>19</xdr:col>
      <xdr:colOff>187325</xdr:colOff>
      <xdr:row>36</xdr:row>
      <xdr:rowOff>130266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06523"/>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34488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6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100874</xdr:rowOff>
    </xdr:from>
    <xdr:to>
      <xdr:col>15</xdr:col>
      <xdr:colOff>98425</xdr:colOff>
      <xdr:row>35</xdr:row>
      <xdr:rowOff>105773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930174"/>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100874</xdr:rowOff>
    </xdr:from>
    <xdr:to>
      <xdr:col>11</xdr:col>
      <xdr:colOff>9525</xdr:colOff>
      <xdr:row>34</xdr:row>
      <xdr:rowOff>120469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93017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87466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23949</xdr:rowOff>
    </xdr:from>
    <xdr:to>
      <xdr:col>24</xdr:col>
      <xdr:colOff>76200</xdr:colOff>
      <xdr:row>38</xdr:row>
      <xdr:rowOff>125549</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3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167476</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11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79466</xdr:rowOff>
    </xdr:from>
    <xdr:to>
      <xdr:col>20</xdr:col>
      <xdr:colOff>38100</xdr:colOff>
      <xdr:row>37</xdr:row>
      <xdr:rowOff>9616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165843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38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54973</xdr:rowOff>
    </xdr:from>
    <xdr:to>
      <xdr:col>15</xdr:col>
      <xdr:colOff>149225</xdr:colOff>
      <xdr:row>35</xdr:row>
      <xdr:rowOff>156573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166750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50074</xdr:rowOff>
    </xdr:from>
    <xdr:to>
      <xdr:col>11</xdr:col>
      <xdr:colOff>60325</xdr:colOff>
      <xdr:row>34</xdr:row>
      <xdr:rowOff>151674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7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161851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69669</xdr:rowOff>
    </xdr:from>
    <xdr:to>
      <xdr:col>6</xdr:col>
      <xdr:colOff>171450</xdr:colOff>
      <xdr:row>34</xdr:row>
      <xdr:rowOff>171269</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9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9996</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6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半島特有の地形的条件により、数が多い各施設の維持管理経費、スクールバス運行経費及び地域公共交通運行経費などが必要不可欠であるため、</a:t>
          </a:r>
          <a:r>
            <a:rPr kumimoji="1" lang="en-US" altLang="ja-JP" sz="1300">
              <a:latin typeface="ＭＳ Ｐゴシック" panose="020B0600070205080204" pitchFamily="50" charset="-128"/>
              <a:ea typeface="ＭＳ Ｐゴシック" panose="020B0600070205080204" pitchFamily="50" charset="-128"/>
            </a:rPr>
            <a:t>17.6</a:t>
          </a:r>
          <a:r>
            <a:rPr kumimoji="1" lang="ja-JP" altLang="en-US" sz="1300">
              <a:latin typeface="ＭＳ Ｐゴシック" panose="020B0600070205080204" pitchFamily="50" charset="-128"/>
              <a:ea typeface="ＭＳ Ｐゴシック" panose="020B0600070205080204" pitchFamily="50" charset="-128"/>
            </a:rPr>
            <a:t>％と類似団体平均を上回っている。事業コストの軽減を図り、経常経費の削減に努める。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146050</xdr:rowOff>
    </xdr:from>
    <xdr:to>
      <xdr:col>82</xdr:col>
      <xdr:colOff>107950</xdr:colOff>
      <xdr:row>19</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5671800" y="32321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12700</xdr:rowOff>
    </xdr:from>
    <xdr:to>
      <xdr:col>78</xdr:col>
      <xdr:colOff>69850</xdr:colOff>
      <xdr:row>19</xdr:row>
      <xdr:rowOff>88900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3270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35577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0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79375</xdr:rowOff>
    </xdr:from>
    <xdr:to>
      <xdr:col>73</xdr:col>
      <xdr:colOff>180975</xdr:colOff>
      <xdr:row>19</xdr:row>
      <xdr:rowOff>88900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33369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xdr:rowOff>
    </xdr:from>
    <xdr:to>
      <xdr:col>69</xdr:col>
      <xdr:colOff>92075</xdr:colOff>
      <xdr:row>19</xdr:row>
      <xdr:rowOff>79375</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3098800"/>
          <a:ext cx="8890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83202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95250</xdr:rowOff>
    </xdr:from>
    <xdr:to>
      <xdr:col>82</xdr:col>
      <xdr:colOff>158750</xdr:colOff>
      <xdr:row>19</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18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67327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315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133350</xdr:rowOff>
    </xdr:from>
    <xdr:to>
      <xdr:col>78</xdr:col>
      <xdr:colOff>120650</xdr:colOff>
      <xdr:row>19</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321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48277</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30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38100</xdr:rowOff>
    </xdr:from>
    <xdr:to>
      <xdr:col>74</xdr:col>
      <xdr:colOff>31750</xdr:colOff>
      <xdr:row>19</xdr:row>
      <xdr:rowOff>139700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329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124477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338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28575</xdr:rowOff>
    </xdr:from>
    <xdr:to>
      <xdr:col>69</xdr:col>
      <xdr:colOff>142875</xdr:colOff>
      <xdr:row>19</xdr:row>
      <xdr:rowOff>130175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328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114952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337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少子高齢化が進んでおり、高齢者に対する経費は増加傾向にあるが少子化により児童福祉費に係る経費が少ないため、</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％と類似団体平均を下回っている。今後も少子高齢化が加速することが予想されているため、引き続き適正化を図り、水準を抑えるよう努める。</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3281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88900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50800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54</xdr:row>
      <xdr:rowOff>50800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232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35577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95250</xdr:rowOff>
    </xdr:from>
    <xdr:to>
      <xdr:col>6</xdr:col>
      <xdr:colOff>171450</xdr:colOff>
      <xdr:row>54</xdr:row>
      <xdr:rowOff>25400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35577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％と類似団体を上回っており、高齢化により介護保険及び後期高齢者医療保険の繰出金が上昇傾向にある。引き続き経費を節減し、普通会計の負担軽減に努める。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20320</xdr:rowOff>
    </xdr:from>
    <xdr:to>
      <xdr:col>82</xdr:col>
      <xdr:colOff>107950</xdr:colOff>
      <xdr:row>58</xdr:row>
      <xdr:rowOff>20320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5671800" y="9964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130810</xdr:rowOff>
    </xdr:from>
    <xdr:to>
      <xdr:col>78</xdr:col>
      <xdr:colOff>69850</xdr:colOff>
      <xdr:row>58</xdr:row>
      <xdr:rowOff>20320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4782800" y="99034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130810</xdr:rowOff>
    </xdr:from>
    <xdr:to>
      <xdr:col>73</xdr:col>
      <xdr:colOff>180975</xdr:colOff>
      <xdr:row>58</xdr:row>
      <xdr:rowOff>5080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893800" y="9903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xdr:rowOff>
    </xdr:from>
    <xdr:to>
      <xdr:col>69</xdr:col>
      <xdr:colOff>92075</xdr:colOff>
      <xdr:row>59</xdr:row>
      <xdr:rowOff>146050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994918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127017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140970</xdr:rowOff>
    </xdr:from>
    <xdr:to>
      <xdr:col>82</xdr:col>
      <xdr:colOff>158750</xdr:colOff>
      <xdr:row>58</xdr:row>
      <xdr:rowOff>71120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113047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140970</xdr:rowOff>
    </xdr:from>
    <xdr:to>
      <xdr:col>78</xdr:col>
      <xdr:colOff>120650</xdr:colOff>
      <xdr:row>58</xdr:row>
      <xdr:rowOff>71120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55897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999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80010</xdr:rowOff>
    </xdr:from>
    <xdr:to>
      <xdr:col>74</xdr:col>
      <xdr:colOff>31750</xdr:colOff>
      <xdr:row>58</xdr:row>
      <xdr:rowOff>10160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20337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125730</xdr:rowOff>
    </xdr:from>
    <xdr:to>
      <xdr:col>69</xdr:col>
      <xdr:colOff>142875</xdr:colOff>
      <xdr:row>58</xdr:row>
      <xdr:rowOff>55880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66057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966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95250</xdr:rowOff>
    </xdr:from>
    <xdr:to>
      <xdr:col>65</xdr:col>
      <xdr:colOff>53975</xdr:colOff>
      <xdr:row>60</xdr:row>
      <xdr:rowOff>25400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10177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と類似団体平均を下回っているが、近年の経常収支比率は増加傾向にある。可燃物処理に関しては、同級団体の焼却施設を利用していること、水道事業会計への基準外補助等、固定的に嵩む経費を見据えたうえで、団体補助、負担金等の費用対効果を検証し、廃止・見直しによる抑制に努める。</a:t>
          </a: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58420</xdr:rowOff>
    </xdr:from>
    <xdr:to>
      <xdr:col>82</xdr:col>
      <xdr:colOff>107950</xdr:colOff>
      <xdr:row>35</xdr:row>
      <xdr:rowOff>64135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05917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162577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58420</xdr:rowOff>
    </xdr:from>
    <xdr:to>
      <xdr:col>78</xdr:col>
      <xdr:colOff>69850</xdr:colOff>
      <xdr:row>35</xdr:row>
      <xdr:rowOff>104140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0591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19702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19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52705</xdr:rowOff>
    </xdr:from>
    <xdr:to>
      <xdr:col>73</xdr:col>
      <xdr:colOff>180975</xdr:colOff>
      <xdr:row>35</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0534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145432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52705</xdr:rowOff>
    </xdr:from>
    <xdr:to>
      <xdr:col>69</xdr:col>
      <xdr:colOff>92075</xdr:colOff>
      <xdr:row>35</xdr:row>
      <xdr:rowOff>92710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0534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99712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151147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xdr:rowOff>
    </xdr:from>
    <xdr:to>
      <xdr:col>82</xdr:col>
      <xdr:colOff>158750</xdr:colOff>
      <xdr:row>35</xdr:row>
      <xdr:rowOff>114935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29862</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5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7620</xdr:rowOff>
    </xdr:from>
    <xdr:to>
      <xdr:col>78</xdr:col>
      <xdr:colOff>120650</xdr:colOff>
      <xdr:row>35</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119397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77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53340</xdr:rowOff>
    </xdr:from>
    <xdr:to>
      <xdr:col>74</xdr:col>
      <xdr:colOff>31750</xdr:colOff>
      <xdr:row>35</xdr:row>
      <xdr:rowOff>154940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165117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2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xdr:rowOff>
    </xdr:from>
    <xdr:to>
      <xdr:col>69</xdr:col>
      <xdr:colOff>142875</xdr:colOff>
      <xdr:row>35</xdr:row>
      <xdr:rowOff>103505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113682</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公的資金補償金免除繰上償還及び新規地方債抑制に努めており、類似団体平均を下回っている。より一層の新規地方債抑制に努め、財政の健全化に努める。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73661</xdr:rowOff>
    </xdr:from>
    <xdr:to>
      <xdr:col>24</xdr:col>
      <xdr:colOff>25400</xdr:colOff>
      <xdr:row>76</xdr:row>
      <xdr:rowOff>77470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1038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77470</xdr:rowOff>
    </xdr:from>
    <xdr:to>
      <xdr:col>19</xdr:col>
      <xdr:colOff>187325</xdr:colOff>
      <xdr:row>76</xdr:row>
      <xdr:rowOff>92711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1076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92711</xdr:rowOff>
    </xdr:from>
    <xdr:to>
      <xdr:col>15</xdr:col>
      <xdr:colOff>98425</xdr:colOff>
      <xdr:row>76</xdr:row>
      <xdr:rowOff>100330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1229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100330</xdr:rowOff>
    </xdr:from>
    <xdr:to>
      <xdr:col>11</xdr:col>
      <xdr:colOff>9525</xdr:colOff>
      <xdr:row>76</xdr:row>
      <xdr:rowOff>107950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1305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22861</xdr:rowOff>
    </xdr:from>
    <xdr:to>
      <xdr:col>24</xdr:col>
      <xdr:colOff>76200</xdr:colOff>
      <xdr:row>76</xdr:row>
      <xdr:rowOff>124461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39387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26670</xdr:rowOff>
    </xdr:from>
    <xdr:to>
      <xdr:col>20</xdr:col>
      <xdr:colOff>38100</xdr:colOff>
      <xdr:row>76</xdr:row>
      <xdr:rowOff>128270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41911</xdr:rowOff>
    </xdr:from>
    <xdr:to>
      <xdr:col>15</xdr:col>
      <xdr:colOff>149225</xdr:colOff>
      <xdr:row>76</xdr:row>
      <xdr:rowOff>143511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49530</xdr:rowOff>
    </xdr:from>
    <xdr:to>
      <xdr:col>11</xdr:col>
      <xdr:colOff>60325</xdr:colOff>
      <xdr:row>76</xdr:row>
      <xdr:rowOff>151130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161307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76.6</a:t>
          </a:r>
          <a:r>
            <a:rPr kumimoji="1" lang="ja-JP" altLang="en-US" sz="1300">
              <a:latin typeface="ＭＳ Ｐゴシック" panose="020B0600070205080204" pitchFamily="50" charset="-128"/>
              <a:ea typeface="ＭＳ Ｐゴシック" panose="020B0600070205080204" pitchFamily="50" charset="-128"/>
            </a:rPr>
            <a:t>％と類似団体平均を上回っている。常にコスト意識を持ち、事務の合理化・簡素化により徹底的に無駄を省く「量の改革」、町民からの信頼を向上させるために、職員の資質向上・意識改革、町民協働の推進などによる「質の改革」等の取り組みを着実に実施し、経常経費の削減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168911</xdr:rowOff>
    </xdr:from>
    <xdr:to>
      <xdr:col>82</xdr:col>
      <xdr:colOff>107950</xdr:colOff>
      <xdr:row>78</xdr:row>
      <xdr:rowOff>149861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370561"/>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77470</xdr:rowOff>
    </xdr:from>
    <xdr:to>
      <xdr:col>78</xdr:col>
      <xdr:colOff>69850</xdr:colOff>
      <xdr:row>77</xdr:row>
      <xdr:rowOff>168911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2791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130811</xdr:rowOff>
    </xdr:from>
    <xdr:to>
      <xdr:col>73</xdr:col>
      <xdr:colOff>180975</xdr:colOff>
      <xdr:row>77</xdr:row>
      <xdr:rowOff>77470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161011"/>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130811</xdr:rowOff>
    </xdr:from>
    <xdr:to>
      <xdr:col>69</xdr:col>
      <xdr:colOff>92075</xdr:colOff>
      <xdr:row>77</xdr:row>
      <xdr:rowOff>43180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16101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99061</xdr:rowOff>
    </xdr:from>
    <xdr:to>
      <xdr:col>82</xdr:col>
      <xdr:colOff>158750</xdr:colOff>
      <xdr:row>79</xdr:row>
      <xdr:rowOff>29211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71138</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118111</xdr:rowOff>
    </xdr:from>
    <xdr:to>
      <xdr:col>78</xdr:col>
      <xdr:colOff>120650</xdr:colOff>
      <xdr:row>78</xdr:row>
      <xdr:rowOff>48261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33038</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406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26670</xdr:rowOff>
    </xdr:from>
    <xdr:to>
      <xdr:col>74</xdr:col>
      <xdr:colOff>31750</xdr:colOff>
      <xdr:row>77</xdr:row>
      <xdr:rowOff>128270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113047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80011</xdr:rowOff>
    </xdr:from>
    <xdr:to>
      <xdr:col>69</xdr:col>
      <xdr:colOff>142875</xdr:colOff>
      <xdr:row>77</xdr:row>
      <xdr:rowOff>10161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166388</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163830</xdr:rowOff>
    </xdr:from>
    <xdr:to>
      <xdr:col>65</xdr:col>
      <xdr:colOff>53975</xdr:colOff>
      <xdr:row>77</xdr:row>
      <xdr:rowOff>93980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78757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79248</xdr:rowOff>
    </xdr:from>
    <xdr:to>
      <xdr:col>29</xdr:col>
      <xdr:colOff>127000</xdr:colOff>
      <xdr:row>15</xdr:row>
      <xdr:rowOff>167287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698623"/>
          <a:ext cx="647700" cy="88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50584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41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167287</xdr:rowOff>
    </xdr:from>
    <xdr:to>
      <xdr:col>26</xdr:col>
      <xdr:colOff>50800</xdr:colOff>
      <xdr:row>16</xdr:row>
      <xdr:rowOff>101711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786662"/>
          <a:ext cx="698500" cy="105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74560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36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101711</xdr:rowOff>
    </xdr:from>
    <xdr:to>
      <xdr:col>22</xdr:col>
      <xdr:colOff>114300</xdr:colOff>
      <xdr:row>16</xdr:row>
      <xdr:rowOff>165330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92536"/>
          <a:ext cx="698500" cy="63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117166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7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165330</xdr:rowOff>
    </xdr:from>
    <xdr:to>
      <xdr:col>18</xdr:col>
      <xdr:colOff>177800</xdr:colOff>
      <xdr:row>17</xdr:row>
      <xdr:rowOff>13755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56155"/>
          <a:ext cx="698500" cy="19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141732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167536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28448</xdr:rowOff>
    </xdr:from>
    <xdr:to>
      <xdr:col>29</xdr:col>
      <xdr:colOff>177800</xdr:colOff>
      <xdr:row>15</xdr:row>
      <xdr:rowOff>130048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647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44975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49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116487</xdr:rowOff>
    </xdr:from>
    <xdr:to>
      <xdr:col>26</xdr:col>
      <xdr:colOff>101600</xdr:colOff>
      <xdr:row>16</xdr:row>
      <xdr:rowOff>46637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35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56814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04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50911</xdr:rowOff>
    </xdr:from>
    <xdr:to>
      <xdr:col>22</xdr:col>
      <xdr:colOff>165100</xdr:colOff>
      <xdr:row>16</xdr:row>
      <xdr:rowOff>152511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41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162688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1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114530</xdr:rowOff>
    </xdr:from>
    <xdr:to>
      <xdr:col>19</xdr:col>
      <xdr:colOff>38100</xdr:colOff>
      <xdr:row>17</xdr:row>
      <xdr:rowOff>44680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05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54857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74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134405</xdr:rowOff>
    </xdr:from>
    <xdr:to>
      <xdr:col>15</xdr:col>
      <xdr:colOff>101600</xdr:colOff>
      <xdr:row>17</xdr:row>
      <xdr:rowOff>64555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25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74732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94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11176</xdr:rowOff>
    </xdr:from>
    <xdr:to>
      <xdr:col>29</xdr:col>
      <xdr:colOff>127000</xdr:colOff>
      <xdr:row>37</xdr:row>
      <xdr:rowOff>36246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35876"/>
          <a:ext cx="647700" cy="25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3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36246</xdr:rowOff>
    </xdr:from>
    <xdr:to>
      <xdr:col>26</xdr:col>
      <xdr:colOff>50800</xdr:colOff>
      <xdr:row>37</xdr:row>
      <xdr:rowOff>72251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60946"/>
          <a:ext cx="698500" cy="36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101204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72251</xdr:rowOff>
    </xdr:from>
    <xdr:to>
      <xdr:col>22</xdr:col>
      <xdr:colOff>114300</xdr:colOff>
      <xdr:row>37</xdr:row>
      <xdr:rowOff>187503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96951"/>
          <a:ext cx="698500" cy="115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114787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2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187503</xdr:rowOff>
    </xdr:from>
    <xdr:to>
      <xdr:col>18</xdr:col>
      <xdr:colOff>177800</xdr:colOff>
      <xdr:row>37</xdr:row>
      <xdr:rowOff>322682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312203"/>
          <a:ext cx="698500" cy="135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186510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286580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9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131826</xdr:rowOff>
    </xdr:from>
    <xdr:to>
      <xdr:col>29</xdr:col>
      <xdr:colOff>177800</xdr:colOff>
      <xdr:row>37</xdr:row>
      <xdr:rowOff>61976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85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103903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5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156896</xdr:rowOff>
    </xdr:from>
    <xdr:to>
      <xdr:col>26</xdr:col>
      <xdr:colOff>101600</xdr:colOff>
      <xdr:row>37</xdr:row>
      <xdr:rowOff>87046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10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71823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96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21451</xdr:rowOff>
    </xdr:from>
    <xdr:to>
      <xdr:col>22</xdr:col>
      <xdr:colOff>165100</xdr:colOff>
      <xdr:row>37</xdr:row>
      <xdr:rowOff>123051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46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107828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32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136703</xdr:rowOff>
    </xdr:from>
    <xdr:to>
      <xdr:col>19</xdr:col>
      <xdr:colOff>38100</xdr:colOff>
      <xdr:row>37</xdr:row>
      <xdr:rowOff>238303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61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223080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4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271882</xdr:rowOff>
    </xdr:from>
    <xdr:to>
      <xdr:col>15</xdr:col>
      <xdr:colOff>101600</xdr:colOff>
      <xdr:row>38</xdr:row>
      <xdr:rowOff>30582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96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15359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48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7,764
7,662
93.83
10,875,886
10,320,333
238,942
5,495,270
7,243,768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82971</xdr:rowOff>
    </xdr:from>
    <xdr:to>
      <xdr:col>24</xdr:col>
      <xdr:colOff>63500</xdr:colOff>
      <xdr:row>35</xdr:row>
      <xdr:rowOff>155981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083721"/>
          <a:ext cx="838200" cy="7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15778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7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155981</xdr:rowOff>
    </xdr:from>
    <xdr:to>
      <xdr:col>19</xdr:col>
      <xdr:colOff>177800</xdr:colOff>
      <xdr:row>36</xdr:row>
      <xdr:rowOff>68692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156731"/>
          <a:ext cx="889000" cy="8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28451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68692</xdr:rowOff>
    </xdr:from>
    <xdr:to>
      <xdr:col>15</xdr:col>
      <xdr:colOff>50800</xdr:colOff>
      <xdr:row>36</xdr:row>
      <xdr:rowOff>140034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40892"/>
          <a:ext cx="889000" cy="7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46762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9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140034</xdr:rowOff>
    </xdr:from>
    <xdr:to>
      <xdr:col>10</xdr:col>
      <xdr:colOff>114300</xdr:colOff>
      <xdr:row>36</xdr:row>
      <xdr:rowOff>150741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12234"/>
          <a:ext cx="889000" cy="1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61520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96748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44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32171</xdr:rowOff>
    </xdr:from>
    <xdr:to>
      <xdr:col>24</xdr:col>
      <xdr:colOff>114300</xdr:colOff>
      <xdr:row>35</xdr:row>
      <xdr:rowOff>133771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3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55048</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88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105181</xdr:rowOff>
    </xdr:from>
    <xdr:to>
      <xdr:col>20</xdr:col>
      <xdr:colOff>38100</xdr:colOff>
      <xdr:row>36</xdr:row>
      <xdr:rowOff>35331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0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51858</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881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17892</xdr:rowOff>
    </xdr:from>
    <xdr:to>
      <xdr:col>15</xdr:col>
      <xdr:colOff>101600</xdr:colOff>
      <xdr:row>36</xdr:row>
      <xdr:rowOff>119492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9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136019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965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89234</xdr:rowOff>
    </xdr:from>
    <xdr:to>
      <xdr:col>10</xdr:col>
      <xdr:colOff>165100</xdr:colOff>
      <xdr:row>37</xdr:row>
      <xdr:rowOff>19384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6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35911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036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99941</xdr:rowOff>
    </xdr:from>
    <xdr:to>
      <xdr:col>6</xdr:col>
      <xdr:colOff>38100</xdr:colOff>
      <xdr:row>37</xdr:row>
      <xdr:rowOff>30091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7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46618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04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166092</xdr:rowOff>
    </xdr:from>
    <xdr:to>
      <xdr:col>24</xdr:col>
      <xdr:colOff>63500</xdr:colOff>
      <xdr:row>57</xdr:row>
      <xdr:rowOff>74712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67292"/>
          <a:ext cx="838200" cy="8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8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74712</xdr:rowOff>
    </xdr:from>
    <xdr:to>
      <xdr:col>19</xdr:col>
      <xdr:colOff>177800</xdr:colOff>
      <xdr:row>57</xdr:row>
      <xdr:rowOff>129863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47362"/>
          <a:ext cx="889000" cy="5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140296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129863</xdr:rowOff>
    </xdr:from>
    <xdr:to>
      <xdr:col>15</xdr:col>
      <xdr:colOff>50800</xdr:colOff>
      <xdr:row>57</xdr:row>
      <xdr:rowOff>160533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02513"/>
          <a:ext cx="889000" cy="3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7318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160533</xdr:rowOff>
    </xdr:from>
    <xdr:to>
      <xdr:col>10</xdr:col>
      <xdr:colOff>114300</xdr:colOff>
      <xdr:row>58</xdr:row>
      <xdr:rowOff>62612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33183"/>
          <a:ext cx="889000" cy="7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115292</xdr:rowOff>
    </xdr:from>
    <xdr:to>
      <xdr:col>24</xdr:col>
      <xdr:colOff>114300</xdr:colOff>
      <xdr:row>57</xdr:row>
      <xdr:rowOff>45442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1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138169</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67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23912</xdr:rowOff>
    </xdr:from>
    <xdr:to>
      <xdr:col>20</xdr:col>
      <xdr:colOff>38100</xdr:colOff>
      <xdr:row>57</xdr:row>
      <xdr:rowOff>125512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9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142039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71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79063</xdr:rowOff>
    </xdr:from>
    <xdr:to>
      <xdr:col>15</xdr:col>
      <xdr:colOff>101600</xdr:colOff>
      <xdr:row>58</xdr:row>
      <xdr:rowOff>9213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5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340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44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109733</xdr:rowOff>
    </xdr:from>
    <xdr:to>
      <xdr:col>10</xdr:col>
      <xdr:colOff>165100</xdr:colOff>
      <xdr:row>58</xdr:row>
      <xdr:rowOff>39883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8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31010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7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11812</xdr:rowOff>
    </xdr:from>
    <xdr:to>
      <xdr:col>6</xdr:col>
      <xdr:colOff>38100</xdr:colOff>
      <xdr:row>58</xdr:row>
      <xdr:rowOff>113412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5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104539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04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115174</xdr:rowOff>
    </xdr:from>
    <xdr:to>
      <xdr:col>24</xdr:col>
      <xdr:colOff>63500</xdr:colOff>
      <xdr:row>78</xdr:row>
      <xdr:rowOff>6606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16824"/>
          <a:ext cx="838200" cy="6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115174</xdr:rowOff>
    </xdr:from>
    <xdr:to>
      <xdr:col>19</xdr:col>
      <xdr:colOff>177800</xdr:colOff>
      <xdr:row>78</xdr:row>
      <xdr:rowOff>52081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16824"/>
          <a:ext cx="889000" cy="10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28422</xdr:rowOff>
    </xdr:from>
    <xdr:to>
      <xdr:col>15</xdr:col>
      <xdr:colOff>50800</xdr:colOff>
      <xdr:row>78</xdr:row>
      <xdr:rowOff>52081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01522"/>
          <a:ext cx="889000" cy="2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123453</xdr:rowOff>
    </xdr:from>
    <xdr:to>
      <xdr:col>10</xdr:col>
      <xdr:colOff>114300</xdr:colOff>
      <xdr:row>78</xdr:row>
      <xdr:rowOff>28422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25103"/>
          <a:ext cx="889000" cy="7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16936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39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127256</xdr:rowOff>
    </xdr:from>
    <xdr:to>
      <xdr:col>24</xdr:col>
      <xdr:colOff>114300</xdr:colOff>
      <xdr:row>78</xdr:row>
      <xdr:rowOff>57406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2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105683</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0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64374</xdr:rowOff>
    </xdr:from>
    <xdr:to>
      <xdr:col>20</xdr:col>
      <xdr:colOff>38100</xdr:colOff>
      <xdr:row>77</xdr:row>
      <xdr:rowOff>165974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6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157101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35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1281</xdr:rowOff>
    </xdr:from>
    <xdr:to>
      <xdr:col>15</xdr:col>
      <xdr:colOff>101600</xdr:colOff>
      <xdr:row>78</xdr:row>
      <xdr:rowOff>102881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7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94008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46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149072</xdr:rowOff>
    </xdr:from>
    <xdr:to>
      <xdr:col>10</xdr:col>
      <xdr:colOff>165100</xdr:colOff>
      <xdr:row>78</xdr:row>
      <xdr:rowOff>79222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5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70349</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344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72653</xdr:rowOff>
    </xdr:from>
    <xdr:to>
      <xdr:col>6</xdr:col>
      <xdr:colOff>38100</xdr:colOff>
      <xdr:row>78</xdr:row>
      <xdr:rowOff>2803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7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19330</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304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74997</xdr:rowOff>
    </xdr:from>
    <xdr:to>
      <xdr:col>24</xdr:col>
      <xdr:colOff>63500</xdr:colOff>
      <xdr:row>96</xdr:row>
      <xdr:rowOff>112598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534197"/>
          <a:ext cx="838200" cy="3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86603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2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74997</xdr:rowOff>
    </xdr:from>
    <xdr:to>
      <xdr:col>19</xdr:col>
      <xdr:colOff>177800</xdr:colOff>
      <xdr:row>97</xdr:row>
      <xdr:rowOff>56279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34197"/>
          <a:ext cx="889000" cy="15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46193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6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96962</xdr:rowOff>
    </xdr:from>
    <xdr:to>
      <xdr:col>15</xdr:col>
      <xdr:colOff>50800</xdr:colOff>
      <xdr:row>97</xdr:row>
      <xdr:rowOff>56279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556162"/>
          <a:ext cx="889000" cy="13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138411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96962</xdr:rowOff>
    </xdr:from>
    <xdr:to>
      <xdr:col>10</xdr:col>
      <xdr:colOff>114300</xdr:colOff>
      <xdr:row>98</xdr:row>
      <xdr:rowOff>15461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56162"/>
          <a:ext cx="889000" cy="26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33062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14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136500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61798</xdr:rowOff>
    </xdr:from>
    <xdr:to>
      <xdr:col>24</xdr:col>
      <xdr:colOff>114300</xdr:colOff>
      <xdr:row>96</xdr:row>
      <xdr:rowOff>163398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2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40225</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9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24197</xdr:rowOff>
    </xdr:from>
    <xdr:to>
      <xdr:col>20</xdr:col>
      <xdr:colOff>38100</xdr:colOff>
      <xdr:row>96</xdr:row>
      <xdr:rowOff>125797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8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116924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57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5479</xdr:rowOff>
    </xdr:from>
    <xdr:to>
      <xdr:col>15</xdr:col>
      <xdr:colOff>101600</xdr:colOff>
      <xdr:row>97</xdr:row>
      <xdr:rowOff>107079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3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98206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2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46162</xdr:rowOff>
    </xdr:from>
    <xdr:to>
      <xdr:col>10</xdr:col>
      <xdr:colOff>165100</xdr:colOff>
      <xdr:row>96</xdr:row>
      <xdr:rowOff>147762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0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138889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59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136111</xdr:rowOff>
    </xdr:from>
    <xdr:to>
      <xdr:col>6</xdr:col>
      <xdr:colOff>38100</xdr:colOff>
      <xdr:row>98</xdr:row>
      <xdr:rowOff>66261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6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57388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5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121452</xdr:rowOff>
    </xdr:from>
    <xdr:to>
      <xdr:col>55</xdr:col>
      <xdr:colOff>0</xdr:colOff>
      <xdr:row>37</xdr:row>
      <xdr:rowOff>25046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293652"/>
          <a:ext cx="838200" cy="7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55617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27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25046</xdr:rowOff>
    </xdr:from>
    <xdr:to>
      <xdr:col>50</xdr:col>
      <xdr:colOff>114300</xdr:colOff>
      <xdr:row>37</xdr:row>
      <xdr:rowOff>41800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68696"/>
          <a:ext cx="889000" cy="1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41800</xdr:rowOff>
    </xdr:from>
    <xdr:to>
      <xdr:col>45</xdr:col>
      <xdr:colOff>177800</xdr:colOff>
      <xdr:row>37</xdr:row>
      <xdr:rowOff>90414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85450"/>
          <a:ext cx="889000" cy="4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95855</xdr:rowOff>
    </xdr:from>
    <xdr:to>
      <xdr:col>41</xdr:col>
      <xdr:colOff>50800</xdr:colOff>
      <xdr:row>37</xdr:row>
      <xdr:rowOff>90414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68055"/>
          <a:ext cx="889000" cy="16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95156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2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70652</xdr:rowOff>
    </xdr:from>
    <xdr:to>
      <xdr:col>55</xdr:col>
      <xdr:colOff>50800</xdr:colOff>
      <xdr:row>37</xdr:row>
      <xdr:rowOff>802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4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93529</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094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145696</xdr:rowOff>
    </xdr:from>
    <xdr:to>
      <xdr:col>50</xdr:col>
      <xdr:colOff>165100</xdr:colOff>
      <xdr:row>37</xdr:row>
      <xdr:rowOff>75846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1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66973</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41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162450</xdr:rowOff>
    </xdr:from>
    <xdr:to>
      <xdr:col>46</xdr:col>
      <xdr:colOff>38100</xdr:colOff>
      <xdr:row>37</xdr:row>
      <xdr:rowOff>92600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3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83727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427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39614</xdr:rowOff>
    </xdr:from>
    <xdr:to>
      <xdr:col>41</xdr:col>
      <xdr:colOff>101600</xdr:colOff>
      <xdr:row>37</xdr:row>
      <xdr:rowOff>141214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8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132341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47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45055</xdr:rowOff>
    </xdr:from>
    <xdr:to>
      <xdr:col>36</xdr:col>
      <xdr:colOff>165100</xdr:colOff>
      <xdr:row>36</xdr:row>
      <xdr:rowOff>146655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137782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09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40405</xdr:rowOff>
    </xdr:from>
    <xdr:to>
      <xdr:col>55</xdr:col>
      <xdr:colOff>0</xdr:colOff>
      <xdr:row>57</xdr:row>
      <xdr:rowOff>76288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641605"/>
          <a:ext cx="838200" cy="20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40405</xdr:rowOff>
    </xdr:from>
    <xdr:to>
      <xdr:col>50</xdr:col>
      <xdr:colOff>114300</xdr:colOff>
      <xdr:row>57</xdr:row>
      <xdr:rowOff>59535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641605"/>
          <a:ext cx="889000" cy="19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165346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93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59535</xdr:rowOff>
    </xdr:from>
    <xdr:to>
      <xdr:col>45</xdr:col>
      <xdr:colOff>177800</xdr:colOff>
      <xdr:row>58</xdr:row>
      <xdr:rowOff>30029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832185"/>
          <a:ext cx="889000" cy="14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149367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92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66443</xdr:rowOff>
    </xdr:from>
    <xdr:to>
      <xdr:col>41</xdr:col>
      <xdr:colOff>50800</xdr:colOff>
      <xdr:row>58</xdr:row>
      <xdr:rowOff>30029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839093"/>
          <a:ext cx="889000" cy="13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6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156818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92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25488</xdr:rowOff>
    </xdr:from>
    <xdr:to>
      <xdr:col>55</xdr:col>
      <xdr:colOff>50800</xdr:colOff>
      <xdr:row>57</xdr:row>
      <xdr:rowOff>127088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9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3915</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7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161055</xdr:rowOff>
    </xdr:from>
    <xdr:to>
      <xdr:col>50</xdr:col>
      <xdr:colOff>165100</xdr:colOff>
      <xdr:row>56</xdr:row>
      <xdr:rowOff>91205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59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107732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36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8735</xdr:rowOff>
    </xdr:from>
    <xdr:to>
      <xdr:col>46</xdr:col>
      <xdr:colOff>38100</xdr:colOff>
      <xdr:row>57</xdr:row>
      <xdr:rowOff>110335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8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126862</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556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150679</xdr:rowOff>
    </xdr:from>
    <xdr:to>
      <xdr:col>41</xdr:col>
      <xdr:colOff>101600</xdr:colOff>
      <xdr:row>58</xdr:row>
      <xdr:rowOff>80829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2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71956</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1001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15643</xdr:rowOff>
    </xdr:from>
    <xdr:to>
      <xdr:col>36</xdr:col>
      <xdr:colOff>165100</xdr:colOff>
      <xdr:row>57</xdr:row>
      <xdr:rowOff>117243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8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133770</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563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68597</xdr:rowOff>
    </xdr:from>
    <xdr:to>
      <xdr:col>55</xdr:col>
      <xdr:colOff>0</xdr:colOff>
      <xdr:row>77</xdr:row>
      <xdr:rowOff>125509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2927347"/>
          <a:ext cx="838200" cy="39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68597</xdr:rowOff>
    </xdr:from>
    <xdr:to>
      <xdr:col>50</xdr:col>
      <xdr:colOff>114300</xdr:colOff>
      <xdr:row>77</xdr:row>
      <xdr:rowOff>116712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2927347"/>
          <a:ext cx="889000" cy="39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120865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3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116712</xdr:rowOff>
    </xdr:from>
    <xdr:to>
      <xdr:col>45</xdr:col>
      <xdr:colOff>177800</xdr:colOff>
      <xdr:row>77</xdr:row>
      <xdr:rowOff>123899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318362"/>
          <a:ext cx="889000" cy="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144830</xdr:rowOff>
    </xdr:from>
    <xdr:to>
      <xdr:col>41</xdr:col>
      <xdr:colOff>50800</xdr:colOff>
      <xdr:row>77</xdr:row>
      <xdr:rowOff>123899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2832130"/>
          <a:ext cx="889000" cy="49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141202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74709</xdr:rowOff>
    </xdr:from>
    <xdr:to>
      <xdr:col>55</xdr:col>
      <xdr:colOff>50800</xdr:colOff>
      <xdr:row>78</xdr:row>
      <xdr:rowOff>4859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27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53136</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5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17797</xdr:rowOff>
    </xdr:from>
    <xdr:to>
      <xdr:col>50</xdr:col>
      <xdr:colOff>165100</xdr:colOff>
      <xdr:row>75</xdr:row>
      <xdr:rowOff>119397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287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135924</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39795" y="1265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65912</xdr:rowOff>
    </xdr:from>
    <xdr:to>
      <xdr:col>46</xdr:col>
      <xdr:colOff>38100</xdr:colOff>
      <xdr:row>77</xdr:row>
      <xdr:rowOff>167512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26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158639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36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73099</xdr:rowOff>
    </xdr:from>
    <xdr:to>
      <xdr:col>41</xdr:col>
      <xdr:colOff>101600</xdr:colOff>
      <xdr:row>78</xdr:row>
      <xdr:rowOff>3249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27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165826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36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94030</xdr:rowOff>
    </xdr:from>
    <xdr:to>
      <xdr:col>36</xdr:col>
      <xdr:colOff>165100</xdr:colOff>
      <xdr:row>75</xdr:row>
      <xdr:rowOff>24180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278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40707</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672795" y="1255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10055</xdr:rowOff>
    </xdr:from>
    <xdr:to>
      <xdr:col>55</xdr:col>
      <xdr:colOff>0</xdr:colOff>
      <xdr:row>97</xdr:row>
      <xdr:rowOff>92690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640705"/>
          <a:ext cx="838200" cy="8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70376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701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10055</xdr:rowOff>
    </xdr:from>
    <xdr:to>
      <xdr:col>50</xdr:col>
      <xdr:colOff>114300</xdr:colOff>
      <xdr:row>97</xdr:row>
      <xdr:rowOff>70960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640705"/>
          <a:ext cx="889000" cy="6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49075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8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70960</xdr:rowOff>
    </xdr:from>
    <xdr:to>
      <xdr:col>45</xdr:col>
      <xdr:colOff>177800</xdr:colOff>
      <xdr:row>98</xdr:row>
      <xdr:rowOff>40754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701610"/>
          <a:ext cx="889000" cy="14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44690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84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40754</xdr:rowOff>
    </xdr:from>
    <xdr:to>
      <xdr:col>41</xdr:col>
      <xdr:colOff>50800</xdr:colOff>
      <xdr:row>98</xdr:row>
      <xdr:rowOff>83922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842854"/>
          <a:ext cx="889000" cy="4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80211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3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41890</xdr:rowOff>
    </xdr:from>
    <xdr:to>
      <xdr:col>55</xdr:col>
      <xdr:colOff>50800</xdr:colOff>
      <xdr:row>97</xdr:row>
      <xdr:rowOff>143490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7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64767</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523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130705</xdr:rowOff>
    </xdr:from>
    <xdr:to>
      <xdr:col>50</xdr:col>
      <xdr:colOff>165100</xdr:colOff>
      <xdr:row>97</xdr:row>
      <xdr:rowOff>60855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58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77382</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6365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20160</xdr:rowOff>
    </xdr:from>
    <xdr:to>
      <xdr:col>46</xdr:col>
      <xdr:colOff>38100</xdr:colOff>
      <xdr:row>97</xdr:row>
      <xdr:rowOff>121760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65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138287</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6426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161404</xdr:rowOff>
    </xdr:from>
    <xdr:to>
      <xdr:col>41</xdr:col>
      <xdr:colOff>101600</xdr:colOff>
      <xdr:row>98</xdr:row>
      <xdr:rowOff>91554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9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82681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8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33122</xdr:rowOff>
    </xdr:from>
    <xdr:to>
      <xdr:col>36</xdr:col>
      <xdr:colOff>165100</xdr:colOff>
      <xdr:row>98</xdr:row>
      <xdr:rowOff>134722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3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125849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92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149344</xdr:rowOff>
    </xdr:from>
    <xdr:to>
      <xdr:col>85</xdr:col>
      <xdr:colOff>127000</xdr:colOff>
      <xdr:row>39</xdr:row>
      <xdr:rowOff>83018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664444"/>
          <a:ext cx="838200" cy="10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109328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149344</xdr:rowOff>
    </xdr:from>
    <xdr:to>
      <xdr:col>81</xdr:col>
      <xdr:colOff>50800</xdr:colOff>
      <xdr:row>39</xdr:row>
      <xdr:rowOff>37026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664444"/>
          <a:ext cx="889000" cy="5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160186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37026</xdr:rowOff>
    </xdr:from>
    <xdr:to>
      <xdr:col>76</xdr:col>
      <xdr:colOff>114300</xdr:colOff>
      <xdr:row>39</xdr:row>
      <xdr:rowOff>58296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23576"/>
          <a:ext cx="889000" cy="2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537</xdr:rowOff>
    </xdr:from>
    <xdr:to>
      <xdr:col>71</xdr:col>
      <xdr:colOff>177800</xdr:colOff>
      <xdr:row>39</xdr:row>
      <xdr:rowOff>58296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87087"/>
          <a:ext cx="889000" cy="5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32218</xdr:rowOff>
    </xdr:from>
    <xdr:to>
      <xdr:col>85</xdr:col>
      <xdr:colOff>177800</xdr:colOff>
      <xdr:row>39</xdr:row>
      <xdr:rowOff>133818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1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118595</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3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98544</xdr:rowOff>
    </xdr:from>
    <xdr:to>
      <xdr:col>81</xdr:col>
      <xdr:colOff>101600</xdr:colOff>
      <xdr:row>39</xdr:row>
      <xdr:rowOff>28694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1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19821</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70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157676</xdr:rowOff>
    </xdr:from>
    <xdr:to>
      <xdr:col>76</xdr:col>
      <xdr:colOff>165100</xdr:colOff>
      <xdr:row>39</xdr:row>
      <xdr:rowOff>87826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78953</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76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7496</xdr:rowOff>
    </xdr:from>
    <xdr:to>
      <xdr:col>72</xdr:col>
      <xdr:colOff>38100</xdr:colOff>
      <xdr:row>39</xdr:row>
      <xdr:rowOff>109096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9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100223</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8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121187</xdr:rowOff>
    </xdr:from>
    <xdr:to>
      <xdr:col>67</xdr:col>
      <xdr:colOff>101600</xdr:colOff>
      <xdr:row>39</xdr:row>
      <xdr:rowOff>51337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3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42464</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2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128874</xdr:rowOff>
    </xdr:from>
    <xdr:to>
      <xdr:col>85</xdr:col>
      <xdr:colOff>127000</xdr:colOff>
      <xdr:row>75</xdr:row>
      <xdr:rowOff>149439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987624"/>
          <a:ext cx="838200" cy="2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48167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35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144057</xdr:rowOff>
    </xdr:from>
    <xdr:to>
      <xdr:col>81</xdr:col>
      <xdr:colOff>50800</xdr:colOff>
      <xdr:row>75</xdr:row>
      <xdr:rowOff>149439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002807"/>
          <a:ext cx="889000" cy="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159003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67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144057</xdr:rowOff>
    </xdr:from>
    <xdr:to>
      <xdr:col>76</xdr:col>
      <xdr:colOff>114300</xdr:colOff>
      <xdr:row>75</xdr:row>
      <xdr:rowOff>157225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002807"/>
          <a:ext cx="889000" cy="1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126716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64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157225</xdr:rowOff>
    </xdr:from>
    <xdr:to>
      <xdr:col>71</xdr:col>
      <xdr:colOff>177800</xdr:colOff>
      <xdr:row>76</xdr:row>
      <xdr:rowOff>12142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015975"/>
          <a:ext cx="889000" cy="2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5969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269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41749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78074</xdr:rowOff>
    </xdr:from>
    <xdr:to>
      <xdr:col>85</xdr:col>
      <xdr:colOff>177800</xdr:colOff>
      <xdr:row>76</xdr:row>
      <xdr:rowOff>8223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9368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56501</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91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98638</xdr:rowOff>
    </xdr:from>
    <xdr:to>
      <xdr:col>81</xdr:col>
      <xdr:colOff>101600</xdr:colOff>
      <xdr:row>76</xdr:row>
      <xdr:rowOff>28789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9573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19916</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305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93257</xdr:rowOff>
    </xdr:from>
    <xdr:to>
      <xdr:col>76</xdr:col>
      <xdr:colOff>165100</xdr:colOff>
      <xdr:row>76</xdr:row>
      <xdr:rowOff>23406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9520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14535</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304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106425</xdr:rowOff>
    </xdr:from>
    <xdr:to>
      <xdr:col>72</xdr:col>
      <xdr:colOff>38100</xdr:colOff>
      <xdr:row>76</xdr:row>
      <xdr:rowOff>36575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96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27702</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3057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132791</xdr:rowOff>
    </xdr:from>
    <xdr:to>
      <xdr:col>67</xdr:col>
      <xdr:colOff>101600</xdr:colOff>
      <xdr:row>76</xdr:row>
      <xdr:rowOff>62942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9915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54069</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308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113948</xdr:rowOff>
    </xdr:from>
    <xdr:to>
      <xdr:col>85</xdr:col>
      <xdr:colOff>127000</xdr:colOff>
      <xdr:row>97</xdr:row>
      <xdr:rowOff>22214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573148"/>
          <a:ext cx="838200" cy="7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32435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63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73935</xdr:rowOff>
    </xdr:from>
    <xdr:to>
      <xdr:col>81</xdr:col>
      <xdr:colOff>50800</xdr:colOff>
      <xdr:row>97</xdr:row>
      <xdr:rowOff>22214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361685"/>
          <a:ext cx="889000" cy="29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138037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6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33195</xdr:rowOff>
    </xdr:from>
    <xdr:to>
      <xdr:col>76</xdr:col>
      <xdr:colOff>114300</xdr:colOff>
      <xdr:row>95</xdr:row>
      <xdr:rowOff>73935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320945"/>
          <a:ext cx="889000" cy="4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131937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76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33195</xdr:rowOff>
    </xdr:from>
    <xdr:to>
      <xdr:col>71</xdr:col>
      <xdr:colOff>177800</xdr:colOff>
      <xdr:row>96</xdr:row>
      <xdr:rowOff>85195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320945"/>
          <a:ext cx="889000" cy="22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162642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62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138451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76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63148</xdr:rowOff>
    </xdr:from>
    <xdr:to>
      <xdr:col>85</xdr:col>
      <xdr:colOff>177800</xdr:colOff>
      <xdr:row>96</xdr:row>
      <xdr:rowOff>164748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52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86025</xdr:rowOff>
    </xdr:from>
    <xdr:ext cx="599010"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373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142864</xdr:rowOff>
    </xdr:from>
    <xdr:to>
      <xdr:col>81</xdr:col>
      <xdr:colOff>101600</xdr:colOff>
      <xdr:row>97</xdr:row>
      <xdr:rowOff>73014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60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89541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37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23135</xdr:rowOff>
    </xdr:from>
    <xdr:to>
      <xdr:col>76</xdr:col>
      <xdr:colOff>165100</xdr:colOff>
      <xdr:row>95</xdr:row>
      <xdr:rowOff>124735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31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141262</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292795" y="1608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153845</xdr:rowOff>
    </xdr:from>
    <xdr:to>
      <xdr:col>72</xdr:col>
      <xdr:colOff>38100</xdr:colOff>
      <xdr:row>95</xdr:row>
      <xdr:rowOff>83995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27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100522</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03795" y="16045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34395</xdr:rowOff>
    </xdr:from>
    <xdr:to>
      <xdr:col>67</xdr:col>
      <xdr:colOff>101600</xdr:colOff>
      <xdr:row>96</xdr:row>
      <xdr:rowOff>135995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49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152522</xdr:rowOff>
    </xdr:from>
    <xdr:ext cx="59901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14795" y="16268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72301</xdr:rowOff>
    </xdr:from>
    <xdr:to>
      <xdr:col>116</xdr:col>
      <xdr:colOff>63500</xdr:colOff>
      <xdr:row>38</xdr:row>
      <xdr:rowOff>164884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587401"/>
          <a:ext cx="8382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103238</xdr:rowOff>
    </xdr:from>
    <xdr:to>
      <xdr:col>111</xdr:col>
      <xdr:colOff>177800</xdr:colOff>
      <xdr:row>38</xdr:row>
      <xdr:rowOff>72301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275438"/>
          <a:ext cx="889000" cy="31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103238</xdr:rowOff>
    </xdr:from>
    <xdr:to>
      <xdr:col>107</xdr:col>
      <xdr:colOff>50800</xdr:colOff>
      <xdr:row>38</xdr:row>
      <xdr:rowOff>84912</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275438"/>
          <a:ext cx="889000" cy="3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114838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6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84912</xdr:rowOff>
    </xdr:from>
    <xdr:to>
      <xdr:col>102</xdr:col>
      <xdr:colOff>114300</xdr:colOff>
      <xdr:row>38</xdr:row>
      <xdr:rowOff>128156</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600012"/>
          <a:ext cx="889000" cy="4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114084</xdr:rowOff>
    </xdr:from>
    <xdr:to>
      <xdr:col>116</xdr:col>
      <xdr:colOff>114300</xdr:colOff>
      <xdr:row>39</xdr:row>
      <xdr:rowOff>44234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2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29011</xdr:rowOff>
    </xdr:from>
    <xdr:ext cx="469744"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4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21501</xdr:rowOff>
    </xdr:from>
    <xdr:to>
      <xdr:col>112</xdr:col>
      <xdr:colOff>38100</xdr:colOff>
      <xdr:row>38</xdr:row>
      <xdr:rowOff>123101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53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114228</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662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52438</xdr:rowOff>
    </xdr:from>
    <xdr:to>
      <xdr:col>107</xdr:col>
      <xdr:colOff>101600</xdr:colOff>
      <xdr:row>36</xdr:row>
      <xdr:rowOff>154038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22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170565</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67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34112</xdr:rowOff>
    </xdr:from>
    <xdr:to>
      <xdr:col>102</xdr:col>
      <xdr:colOff>165100</xdr:colOff>
      <xdr:row>38</xdr:row>
      <xdr:rowOff>135712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54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126839</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10428" y="6641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77356</xdr:rowOff>
    </xdr:from>
    <xdr:to>
      <xdr:col>98</xdr:col>
      <xdr:colOff>38100</xdr:colOff>
      <xdr:row>39</xdr:row>
      <xdr:rowOff>7506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59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170083</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21428" y="668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35785</xdr:rowOff>
    </xdr:from>
    <xdr:to>
      <xdr:col>116</xdr:col>
      <xdr:colOff>63500</xdr:colOff>
      <xdr:row>59</xdr:row>
      <xdr:rowOff>38104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151335"/>
          <a:ext cx="8382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37254</xdr:rowOff>
    </xdr:from>
    <xdr:to>
      <xdr:col>111</xdr:col>
      <xdr:colOff>177800</xdr:colOff>
      <xdr:row>59</xdr:row>
      <xdr:rowOff>38104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152804"/>
          <a:ext cx="889000" cy="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37254</xdr:rowOff>
    </xdr:from>
    <xdr:to>
      <xdr:col>107</xdr:col>
      <xdr:colOff>50800</xdr:colOff>
      <xdr:row>59</xdr:row>
      <xdr:rowOff>39345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152804"/>
          <a:ext cx="889000" cy="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39345</xdr:rowOff>
    </xdr:from>
    <xdr:to>
      <xdr:col>102</xdr:col>
      <xdr:colOff>114300</xdr:colOff>
      <xdr:row>59</xdr:row>
      <xdr:rowOff>39671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10154895"/>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156435</xdr:rowOff>
    </xdr:from>
    <xdr:to>
      <xdr:col>116</xdr:col>
      <xdr:colOff>114300</xdr:colOff>
      <xdr:row>59</xdr:row>
      <xdr:rowOff>86585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0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71362</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1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158754</xdr:rowOff>
    </xdr:from>
    <xdr:to>
      <xdr:col>112</xdr:col>
      <xdr:colOff>38100</xdr:colOff>
      <xdr:row>59</xdr:row>
      <xdr:rowOff>88904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0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80031</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19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157904</xdr:rowOff>
    </xdr:from>
    <xdr:to>
      <xdr:col>107</xdr:col>
      <xdr:colOff>101600</xdr:colOff>
      <xdr:row>59</xdr:row>
      <xdr:rowOff>88054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0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79181</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19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159995</xdr:rowOff>
    </xdr:from>
    <xdr:to>
      <xdr:col>102</xdr:col>
      <xdr:colOff>165100</xdr:colOff>
      <xdr:row>59</xdr:row>
      <xdr:rowOff>90145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0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81272</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19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160321</xdr:rowOff>
    </xdr:from>
    <xdr:to>
      <xdr:col>98</xdr:col>
      <xdr:colOff>38100</xdr:colOff>
      <xdr:row>59</xdr:row>
      <xdr:rowOff>90471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0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81598</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19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74</xdr:row>
      <xdr:rowOff>57000</xdr:rowOff>
    </xdr:from>
    <xdr:to>
      <xdr:col>116</xdr:col>
      <xdr:colOff>62864</xdr:colOff>
      <xdr:row>79</xdr:row>
      <xdr:rowOff>4345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744300"/>
          <a:ext cx="1269" cy="804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8172</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52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4345</xdr:rowOff>
    </xdr:from>
    <xdr:to>
      <xdr:col>116</xdr:col>
      <xdr:colOff>152400</xdr:colOff>
      <xdr:row>79</xdr:row>
      <xdr:rowOff>4345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4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3677</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2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57000</xdr:rowOff>
    </xdr:from>
    <xdr:to>
      <xdr:col>116</xdr:col>
      <xdr:colOff>152400</xdr:colOff>
      <xdr:row>74</xdr:row>
      <xdr:rowOff>57000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74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156472</xdr:rowOff>
    </xdr:from>
    <xdr:to>
      <xdr:col>116</xdr:col>
      <xdr:colOff>63500</xdr:colOff>
      <xdr:row>74</xdr:row>
      <xdr:rowOff>102438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329422"/>
          <a:ext cx="838200" cy="46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137805</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996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159378</xdr:rowOff>
    </xdr:from>
    <xdr:to>
      <xdr:col>116</xdr:col>
      <xdr:colOff>114300</xdr:colOff>
      <xdr:row>76</xdr:row>
      <xdr:rowOff>89528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01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156472</xdr:rowOff>
    </xdr:from>
    <xdr:to>
      <xdr:col>111</xdr:col>
      <xdr:colOff>177800</xdr:colOff>
      <xdr:row>73</xdr:row>
      <xdr:rowOff>168199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329422"/>
          <a:ext cx="889000" cy="35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47722</xdr:rowOff>
    </xdr:from>
    <xdr:to>
      <xdr:col>112</xdr:col>
      <xdr:colOff>38100</xdr:colOff>
      <xdr:row>75</xdr:row>
      <xdr:rowOff>149321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140448</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9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154003</xdr:rowOff>
    </xdr:from>
    <xdr:to>
      <xdr:col>107</xdr:col>
      <xdr:colOff>50800</xdr:colOff>
      <xdr:row>73</xdr:row>
      <xdr:rowOff>168199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2669853"/>
          <a:ext cx="8890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46030</xdr:rowOff>
    </xdr:from>
    <xdr:to>
      <xdr:col>107</xdr:col>
      <xdr:colOff>101600</xdr:colOff>
      <xdr:row>75</xdr:row>
      <xdr:rowOff>147630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138757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139540</xdr:rowOff>
    </xdr:from>
    <xdr:to>
      <xdr:col>102</xdr:col>
      <xdr:colOff>114300</xdr:colOff>
      <xdr:row>73</xdr:row>
      <xdr:rowOff>154003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655390"/>
          <a:ext cx="889000" cy="1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64112</xdr:rowOff>
    </xdr:from>
    <xdr:to>
      <xdr:col>102</xdr:col>
      <xdr:colOff>165100</xdr:colOff>
      <xdr:row>75</xdr:row>
      <xdr:rowOff>165712</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156839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1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87887</xdr:rowOff>
    </xdr:from>
    <xdr:to>
      <xdr:col>98</xdr:col>
      <xdr:colOff>38100</xdr:colOff>
      <xdr:row>76</xdr:row>
      <xdr:rowOff>18036</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9163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3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51638</xdr:rowOff>
    </xdr:from>
    <xdr:to>
      <xdr:col>116</xdr:col>
      <xdr:colOff>114300</xdr:colOff>
      <xdr:row>74</xdr:row>
      <xdr:rowOff>153238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3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138015</xdr:rowOff>
    </xdr:from>
    <xdr:ext cx="599010"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65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105672</xdr:rowOff>
    </xdr:from>
    <xdr:to>
      <xdr:col>112</xdr:col>
      <xdr:colOff>38100</xdr:colOff>
      <xdr:row>72</xdr:row>
      <xdr:rowOff>35822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27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52349</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23795" y="12053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117399</xdr:rowOff>
    </xdr:from>
    <xdr:to>
      <xdr:col>107</xdr:col>
      <xdr:colOff>101600</xdr:colOff>
      <xdr:row>74</xdr:row>
      <xdr:rowOff>47549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63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64076</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34795" y="12408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103203</xdr:rowOff>
    </xdr:from>
    <xdr:to>
      <xdr:col>102</xdr:col>
      <xdr:colOff>165100</xdr:colOff>
      <xdr:row>74</xdr:row>
      <xdr:rowOff>33353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61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49880</xdr:rowOff>
    </xdr:from>
    <xdr:ext cx="59901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45795" y="1239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88740</xdr:rowOff>
    </xdr:from>
    <xdr:to>
      <xdr:col>98</xdr:col>
      <xdr:colOff>38100</xdr:colOff>
      <xdr:row>74</xdr:row>
      <xdr:rowOff>18890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60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35417</xdr:rowOff>
    </xdr:from>
    <xdr:ext cx="59901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56795" y="12379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原子力発電所を有していること、半島特有の地形的条件により施設数が多いこと等の要因から高い数値となっている。多様化・高度化する町民ニーズや将来的な行政需要に対応しながら、引き続き定員管理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については国の繰出基準に準じて特別会計及び企業会計へ繰出しを行い、これによって特別会計等の収支の均衡が保たれており急速な減額は難しいものの、効率的かつ安定的な経営に取り組み繰出金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積立金は電源立地地域対策交付金を活用して公共用施設維持運営基金積立金を積み立てを実施し、増加したことにより高い数値となっている。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普通建設事業費については放射線防護施設新築工事、地域博物館等整備、障がい者グループホーム新築工事などの完了により前年度と比べて低い数値となっている。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限られた財源の中で、多様化・高度化する町民ニーズに的確に対応した事業・施策の必要性及び妥当性を検証し、町民が安全・安心に暮らせるため、長期的視点に立った財政運営に努める。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7,764
7,662
93.83
10,875,886
10,320,333
238,942
5,495,270
7,243,768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88972</xdr:rowOff>
    </xdr:from>
    <xdr:to>
      <xdr:col>24</xdr:col>
      <xdr:colOff>63500</xdr:colOff>
      <xdr:row>37</xdr:row>
      <xdr:rowOff>3628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261172"/>
          <a:ext cx="838200" cy="8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3628</xdr:rowOff>
    </xdr:from>
    <xdr:to>
      <xdr:col>19</xdr:col>
      <xdr:colOff>177800</xdr:colOff>
      <xdr:row>37</xdr:row>
      <xdr:rowOff>63827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347278"/>
          <a:ext cx="889000" cy="6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166967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99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63827</xdr:rowOff>
    </xdr:from>
    <xdr:to>
      <xdr:col>15</xdr:col>
      <xdr:colOff>50800</xdr:colOff>
      <xdr:row>37</xdr:row>
      <xdr:rowOff>79828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407477"/>
          <a:ext cx="889000" cy="1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147102</xdr:rowOff>
    </xdr:from>
    <xdr:to>
      <xdr:col>10</xdr:col>
      <xdr:colOff>114300</xdr:colOff>
      <xdr:row>37</xdr:row>
      <xdr:rowOff>79828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319302"/>
          <a:ext cx="889000" cy="10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54627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37391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38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38172</xdr:rowOff>
    </xdr:from>
    <xdr:to>
      <xdr:col>24</xdr:col>
      <xdr:colOff>114300</xdr:colOff>
      <xdr:row>36</xdr:row>
      <xdr:rowOff>139772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1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16599</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18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124278</xdr:rowOff>
    </xdr:from>
    <xdr:to>
      <xdr:col>20</xdr:col>
      <xdr:colOff>38100</xdr:colOff>
      <xdr:row>37</xdr:row>
      <xdr:rowOff>54428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9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45555</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638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13027</xdr:rowOff>
    </xdr:from>
    <xdr:to>
      <xdr:col>15</xdr:col>
      <xdr:colOff>101600</xdr:colOff>
      <xdr:row>37</xdr:row>
      <xdr:rowOff>114627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5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105754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4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29028</xdr:rowOff>
    </xdr:from>
    <xdr:to>
      <xdr:col>10</xdr:col>
      <xdr:colOff>165100</xdr:colOff>
      <xdr:row>37</xdr:row>
      <xdr:rowOff>130628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7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121755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6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96302</xdr:rowOff>
    </xdr:from>
    <xdr:to>
      <xdr:col>6</xdr:col>
      <xdr:colOff>38100</xdr:colOff>
      <xdr:row>37</xdr:row>
      <xdr:rowOff>26452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6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42979</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604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23775</xdr:rowOff>
    </xdr:from>
    <xdr:to>
      <xdr:col>24</xdr:col>
      <xdr:colOff>63500</xdr:colOff>
      <xdr:row>57</xdr:row>
      <xdr:rowOff>5379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624975"/>
          <a:ext cx="838200" cy="15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6218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07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53064</xdr:rowOff>
    </xdr:from>
    <xdr:to>
      <xdr:col>19</xdr:col>
      <xdr:colOff>177800</xdr:colOff>
      <xdr:row>57</xdr:row>
      <xdr:rowOff>5379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654264"/>
          <a:ext cx="889000" cy="12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53064</xdr:rowOff>
    </xdr:from>
    <xdr:to>
      <xdr:col>15</xdr:col>
      <xdr:colOff>50800</xdr:colOff>
      <xdr:row>56</xdr:row>
      <xdr:rowOff>93835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654264"/>
          <a:ext cx="889000" cy="4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132602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3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21321</xdr:rowOff>
    </xdr:from>
    <xdr:to>
      <xdr:col>10</xdr:col>
      <xdr:colOff>114300</xdr:colOff>
      <xdr:row>56</xdr:row>
      <xdr:rowOff>93835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22521"/>
          <a:ext cx="889000" cy="7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144425</xdr:rowOff>
    </xdr:from>
    <xdr:to>
      <xdr:col>24</xdr:col>
      <xdr:colOff>114300</xdr:colOff>
      <xdr:row>56</xdr:row>
      <xdr:rowOff>74575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57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167302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25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126029</xdr:rowOff>
    </xdr:from>
    <xdr:to>
      <xdr:col>20</xdr:col>
      <xdr:colOff>38100</xdr:colOff>
      <xdr:row>57</xdr:row>
      <xdr:rowOff>56179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2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47306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19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2264</xdr:rowOff>
    </xdr:from>
    <xdr:to>
      <xdr:col>15</xdr:col>
      <xdr:colOff>101600</xdr:colOff>
      <xdr:row>56</xdr:row>
      <xdr:rowOff>103864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0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120391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378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43035</xdr:rowOff>
    </xdr:from>
    <xdr:to>
      <xdr:col>10</xdr:col>
      <xdr:colOff>165100</xdr:colOff>
      <xdr:row>56</xdr:row>
      <xdr:rowOff>144635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135762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3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141971</xdr:rowOff>
    </xdr:from>
    <xdr:to>
      <xdr:col>6</xdr:col>
      <xdr:colOff>38100</xdr:colOff>
      <xdr:row>56</xdr:row>
      <xdr:rowOff>72121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57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63248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64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91846</xdr:rowOff>
    </xdr:from>
    <xdr:to>
      <xdr:col>24</xdr:col>
      <xdr:colOff>63500</xdr:colOff>
      <xdr:row>73</xdr:row>
      <xdr:rowOff>40732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436246"/>
          <a:ext cx="838200" cy="12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89440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76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40732</xdr:rowOff>
    </xdr:from>
    <xdr:to>
      <xdr:col>19</xdr:col>
      <xdr:colOff>177800</xdr:colOff>
      <xdr:row>75</xdr:row>
      <xdr:rowOff>152022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556582"/>
          <a:ext cx="889000" cy="45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77767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120063</xdr:rowOff>
    </xdr:from>
    <xdr:to>
      <xdr:col>15</xdr:col>
      <xdr:colOff>50800</xdr:colOff>
      <xdr:row>75</xdr:row>
      <xdr:rowOff>152022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978813"/>
          <a:ext cx="889000" cy="3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45018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3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120063</xdr:rowOff>
    </xdr:from>
    <xdr:to>
      <xdr:col>10</xdr:col>
      <xdr:colOff>114300</xdr:colOff>
      <xdr:row>76</xdr:row>
      <xdr:rowOff>145963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78813"/>
          <a:ext cx="889000" cy="19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127741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4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17135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1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41046</xdr:rowOff>
    </xdr:from>
    <xdr:to>
      <xdr:col>24</xdr:col>
      <xdr:colOff>114300</xdr:colOff>
      <xdr:row>72</xdr:row>
      <xdr:rowOff>142646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38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63923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23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161382</xdr:rowOff>
    </xdr:from>
    <xdr:to>
      <xdr:col>20</xdr:col>
      <xdr:colOff>38100</xdr:colOff>
      <xdr:row>73</xdr:row>
      <xdr:rowOff>91532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50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108059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28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101222</xdr:rowOff>
    </xdr:from>
    <xdr:to>
      <xdr:col>15</xdr:col>
      <xdr:colOff>101600</xdr:colOff>
      <xdr:row>76</xdr:row>
      <xdr:rowOff>31372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5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22499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5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69263</xdr:rowOff>
    </xdr:from>
    <xdr:to>
      <xdr:col>10</xdr:col>
      <xdr:colOff>165100</xdr:colOff>
      <xdr:row>75</xdr:row>
      <xdr:rowOff>170864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280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161991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020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95163</xdr:rowOff>
    </xdr:from>
    <xdr:to>
      <xdr:col>6</xdr:col>
      <xdr:colOff>38100</xdr:colOff>
      <xdr:row>77</xdr:row>
      <xdr:rowOff>25313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2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41841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0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136911</xdr:rowOff>
    </xdr:from>
    <xdr:to>
      <xdr:col>24</xdr:col>
      <xdr:colOff>63500</xdr:colOff>
      <xdr:row>96</xdr:row>
      <xdr:rowOff>54166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424661"/>
          <a:ext cx="838200" cy="8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166733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54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136911</xdr:rowOff>
    </xdr:from>
    <xdr:to>
      <xdr:col>19</xdr:col>
      <xdr:colOff>177800</xdr:colOff>
      <xdr:row>95</xdr:row>
      <xdr:rowOff>170709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424661"/>
          <a:ext cx="889000" cy="3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152396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61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170709</xdr:rowOff>
    </xdr:from>
    <xdr:to>
      <xdr:col>15</xdr:col>
      <xdr:colOff>50800</xdr:colOff>
      <xdr:row>96</xdr:row>
      <xdr:rowOff>23510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458459"/>
          <a:ext cx="889000" cy="2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20528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23510</xdr:rowOff>
    </xdr:from>
    <xdr:to>
      <xdr:col>10</xdr:col>
      <xdr:colOff>114300</xdr:colOff>
      <xdr:row>97</xdr:row>
      <xdr:rowOff>31835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482710"/>
          <a:ext cx="889000" cy="17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25711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78906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3366</xdr:rowOff>
    </xdr:from>
    <xdr:to>
      <xdr:col>24</xdr:col>
      <xdr:colOff>114300</xdr:colOff>
      <xdr:row>96</xdr:row>
      <xdr:rowOff>104966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6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26243</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313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86111</xdr:rowOff>
    </xdr:from>
    <xdr:to>
      <xdr:col>20</xdr:col>
      <xdr:colOff>38100</xdr:colOff>
      <xdr:row>96</xdr:row>
      <xdr:rowOff>16261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32788</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14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119909</xdr:rowOff>
    </xdr:from>
    <xdr:to>
      <xdr:col>15</xdr:col>
      <xdr:colOff>101600</xdr:colOff>
      <xdr:row>96</xdr:row>
      <xdr:rowOff>50059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66586</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182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144160</xdr:rowOff>
    </xdr:from>
    <xdr:to>
      <xdr:col>10</xdr:col>
      <xdr:colOff>165100</xdr:colOff>
      <xdr:row>96</xdr:row>
      <xdr:rowOff>74310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3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90837</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20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152485</xdr:rowOff>
    </xdr:from>
    <xdr:to>
      <xdr:col>6</xdr:col>
      <xdr:colOff>38100</xdr:colOff>
      <xdr:row>97</xdr:row>
      <xdr:rowOff>82635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1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99162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38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39459</xdr:rowOff>
    </xdr:from>
    <xdr:to>
      <xdr:col>55</xdr:col>
      <xdr:colOff>0</xdr:colOff>
      <xdr:row>57</xdr:row>
      <xdr:rowOff>69958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812109"/>
          <a:ext cx="838200" cy="3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39459</xdr:rowOff>
    </xdr:from>
    <xdr:to>
      <xdr:col>50</xdr:col>
      <xdr:colOff>114300</xdr:colOff>
      <xdr:row>57</xdr:row>
      <xdr:rowOff>122818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812109"/>
          <a:ext cx="889000" cy="8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31900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4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122818</xdr:rowOff>
    </xdr:from>
    <xdr:to>
      <xdr:col>45</xdr:col>
      <xdr:colOff>177800</xdr:colOff>
      <xdr:row>57</xdr:row>
      <xdr:rowOff>149141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95468"/>
          <a:ext cx="889000" cy="2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10126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147765</xdr:rowOff>
    </xdr:from>
    <xdr:to>
      <xdr:col>41</xdr:col>
      <xdr:colOff>50800</xdr:colOff>
      <xdr:row>57</xdr:row>
      <xdr:rowOff>149141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20415"/>
          <a:ext cx="889000" cy="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46238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47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71707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19158</xdr:rowOff>
    </xdr:from>
    <xdr:to>
      <xdr:col>55</xdr:col>
      <xdr:colOff>50800</xdr:colOff>
      <xdr:row>57</xdr:row>
      <xdr:rowOff>120758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9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169035</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7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160109</xdr:rowOff>
    </xdr:from>
    <xdr:to>
      <xdr:col>50</xdr:col>
      <xdr:colOff>165100</xdr:colOff>
      <xdr:row>57</xdr:row>
      <xdr:rowOff>90259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6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81386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85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72018</xdr:rowOff>
    </xdr:from>
    <xdr:to>
      <xdr:col>46</xdr:col>
      <xdr:colOff>38100</xdr:colOff>
      <xdr:row>58</xdr:row>
      <xdr:rowOff>2168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4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164745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3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98341</xdr:rowOff>
    </xdr:from>
    <xdr:to>
      <xdr:col>41</xdr:col>
      <xdr:colOff>101600</xdr:colOff>
      <xdr:row>58</xdr:row>
      <xdr:rowOff>28491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7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19618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6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96965</xdr:rowOff>
    </xdr:from>
    <xdr:to>
      <xdr:col>36</xdr:col>
      <xdr:colOff>165100</xdr:colOff>
      <xdr:row>58</xdr:row>
      <xdr:rowOff>27115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6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18242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96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73534</xdr:rowOff>
    </xdr:from>
    <xdr:to>
      <xdr:col>55</xdr:col>
      <xdr:colOff>0</xdr:colOff>
      <xdr:row>77</xdr:row>
      <xdr:rowOff>122162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2932284"/>
          <a:ext cx="838200" cy="39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73534</xdr:rowOff>
    </xdr:from>
    <xdr:to>
      <xdr:col>50</xdr:col>
      <xdr:colOff>114300</xdr:colOff>
      <xdr:row>76</xdr:row>
      <xdr:rowOff>81077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2932284"/>
          <a:ext cx="889000" cy="17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153075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5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81077</xdr:rowOff>
    </xdr:from>
    <xdr:to>
      <xdr:col>45</xdr:col>
      <xdr:colOff>177800</xdr:colOff>
      <xdr:row>77</xdr:row>
      <xdr:rowOff>50074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111277"/>
          <a:ext cx="889000" cy="14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134859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80122</xdr:rowOff>
    </xdr:from>
    <xdr:to>
      <xdr:col>41</xdr:col>
      <xdr:colOff>50800</xdr:colOff>
      <xdr:row>77</xdr:row>
      <xdr:rowOff>50074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2938872"/>
          <a:ext cx="889000" cy="31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158292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138628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71362</xdr:rowOff>
    </xdr:from>
    <xdr:to>
      <xdr:col>55</xdr:col>
      <xdr:colOff>50800</xdr:colOff>
      <xdr:row>78</xdr:row>
      <xdr:rowOff>1512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49789</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5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22734</xdr:rowOff>
    </xdr:from>
    <xdr:to>
      <xdr:col>50</xdr:col>
      <xdr:colOff>165100</xdr:colOff>
      <xdr:row>75</xdr:row>
      <xdr:rowOff>124334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88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140861</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39795" y="12656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30277</xdr:rowOff>
    </xdr:from>
    <xdr:to>
      <xdr:col>46</xdr:col>
      <xdr:colOff>38100</xdr:colOff>
      <xdr:row>76</xdr:row>
      <xdr:rowOff>131877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06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148405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83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170724</xdr:rowOff>
    </xdr:from>
    <xdr:to>
      <xdr:col>41</xdr:col>
      <xdr:colOff>101600</xdr:colOff>
      <xdr:row>77</xdr:row>
      <xdr:rowOff>100874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0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117401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97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29322</xdr:rowOff>
    </xdr:from>
    <xdr:to>
      <xdr:col>36</xdr:col>
      <xdr:colOff>165100</xdr:colOff>
      <xdr:row>75</xdr:row>
      <xdr:rowOff>130922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88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147449</xdr:rowOff>
    </xdr:from>
    <xdr:ext cx="59901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672795" y="12663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48526</xdr:rowOff>
    </xdr:from>
    <xdr:to>
      <xdr:col>55</xdr:col>
      <xdr:colOff>0</xdr:colOff>
      <xdr:row>94</xdr:row>
      <xdr:rowOff>77352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5993376"/>
          <a:ext cx="838200" cy="20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1536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289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48526</xdr:rowOff>
    </xdr:from>
    <xdr:to>
      <xdr:col>50</xdr:col>
      <xdr:colOff>114300</xdr:colOff>
      <xdr:row>94</xdr:row>
      <xdr:rowOff>116295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5993376"/>
          <a:ext cx="889000" cy="23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8073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46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94039</xdr:rowOff>
    </xdr:from>
    <xdr:to>
      <xdr:col>45</xdr:col>
      <xdr:colOff>177800</xdr:colOff>
      <xdr:row>94</xdr:row>
      <xdr:rowOff>116295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210339"/>
          <a:ext cx="889000" cy="2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28584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48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37274</xdr:rowOff>
    </xdr:from>
    <xdr:to>
      <xdr:col>41</xdr:col>
      <xdr:colOff>50800</xdr:colOff>
      <xdr:row>94</xdr:row>
      <xdr:rowOff>94039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153574"/>
          <a:ext cx="889000" cy="5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44394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68031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5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26552</xdr:rowOff>
    </xdr:from>
    <xdr:to>
      <xdr:col>55</xdr:col>
      <xdr:colOff>50800</xdr:colOff>
      <xdr:row>94</xdr:row>
      <xdr:rowOff>128152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14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49429</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5994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169176</xdr:rowOff>
    </xdr:from>
    <xdr:to>
      <xdr:col>50</xdr:col>
      <xdr:colOff>165100</xdr:colOff>
      <xdr:row>93</xdr:row>
      <xdr:rowOff>99326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594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115853</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5717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65495</xdr:rowOff>
    </xdr:from>
    <xdr:to>
      <xdr:col>46</xdr:col>
      <xdr:colOff>38100</xdr:colOff>
      <xdr:row>94</xdr:row>
      <xdr:rowOff>167095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18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12172</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5957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43239</xdr:rowOff>
    </xdr:from>
    <xdr:to>
      <xdr:col>41</xdr:col>
      <xdr:colOff>101600</xdr:colOff>
      <xdr:row>94</xdr:row>
      <xdr:rowOff>144839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15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161366</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593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157924</xdr:rowOff>
    </xdr:from>
    <xdr:to>
      <xdr:col>36</xdr:col>
      <xdr:colOff>165100</xdr:colOff>
      <xdr:row>94</xdr:row>
      <xdr:rowOff>88074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10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104601</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5878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35009</xdr:rowOff>
    </xdr:from>
    <xdr:to>
      <xdr:col>85</xdr:col>
      <xdr:colOff>127000</xdr:colOff>
      <xdr:row>36</xdr:row>
      <xdr:rowOff>50698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035759"/>
          <a:ext cx="838200" cy="18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86499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58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35009</xdr:rowOff>
    </xdr:from>
    <xdr:to>
      <xdr:col>81</xdr:col>
      <xdr:colOff>50800</xdr:colOff>
      <xdr:row>35</xdr:row>
      <xdr:rowOff>167079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035759"/>
          <a:ext cx="889000" cy="13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68478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41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167079</xdr:rowOff>
    </xdr:from>
    <xdr:to>
      <xdr:col>76</xdr:col>
      <xdr:colOff>114300</xdr:colOff>
      <xdr:row>37</xdr:row>
      <xdr:rowOff>40366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167829"/>
          <a:ext cx="889000" cy="21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80334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2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40366</xdr:rowOff>
    </xdr:from>
    <xdr:to>
      <xdr:col>71</xdr:col>
      <xdr:colOff>177800</xdr:colOff>
      <xdr:row>37</xdr:row>
      <xdr:rowOff>48504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384016"/>
          <a:ext cx="889000" cy="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171348</xdr:rowOff>
    </xdr:from>
    <xdr:to>
      <xdr:col>85</xdr:col>
      <xdr:colOff>177800</xdr:colOff>
      <xdr:row>36</xdr:row>
      <xdr:rowOff>101498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17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22775</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02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155659</xdr:rowOff>
    </xdr:from>
    <xdr:to>
      <xdr:col>81</xdr:col>
      <xdr:colOff>101600</xdr:colOff>
      <xdr:row>35</xdr:row>
      <xdr:rowOff>85809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598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102336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576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116279</xdr:rowOff>
    </xdr:from>
    <xdr:to>
      <xdr:col>76</xdr:col>
      <xdr:colOff>165100</xdr:colOff>
      <xdr:row>36</xdr:row>
      <xdr:rowOff>46429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11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62956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89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161016</xdr:rowOff>
    </xdr:from>
    <xdr:to>
      <xdr:col>72</xdr:col>
      <xdr:colOff>38100</xdr:colOff>
      <xdr:row>37</xdr:row>
      <xdr:rowOff>91166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3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82293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42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169154</xdr:rowOff>
    </xdr:from>
    <xdr:to>
      <xdr:col>67</xdr:col>
      <xdr:colOff>101600</xdr:colOff>
      <xdr:row>37</xdr:row>
      <xdr:rowOff>99304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4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90431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3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164302</xdr:rowOff>
    </xdr:from>
    <xdr:to>
      <xdr:col>85</xdr:col>
      <xdr:colOff>127000</xdr:colOff>
      <xdr:row>55</xdr:row>
      <xdr:rowOff>47927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422602"/>
          <a:ext cx="838200" cy="5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415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164302</xdr:rowOff>
    </xdr:from>
    <xdr:to>
      <xdr:col>81</xdr:col>
      <xdr:colOff>50800</xdr:colOff>
      <xdr:row>55</xdr:row>
      <xdr:rowOff>33493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422602"/>
          <a:ext cx="889000" cy="4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153052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5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33493</xdr:rowOff>
    </xdr:from>
    <xdr:to>
      <xdr:col>76</xdr:col>
      <xdr:colOff>114300</xdr:colOff>
      <xdr:row>56</xdr:row>
      <xdr:rowOff>6193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463243"/>
          <a:ext cx="889000" cy="14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165259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59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84722</xdr:rowOff>
    </xdr:from>
    <xdr:to>
      <xdr:col>71</xdr:col>
      <xdr:colOff>177800</xdr:colOff>
      <xdr:row>56</xdr:row>
      <xdr:rowOff>6193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514472"/>
          <a:ext cx="889000" cy="9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63978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3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61735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66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168577</xdr:rowOff>
    </xdr:from>
    <xdr:to>
      <xdr:col>85</xdr:col>
      <xdr:colOff>177800</xdr:colOff>
      <xdr:row>55</xdr:row>
      <xdr:rowOff>98727</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42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20004</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278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113502</xdr:rowOff>
    </xdr:from>
    <xdr:to>
      <xdr:col>81</xdr:col>
      <xdr:colOff>101600</xdr:colOff>
      <xdr:row>55</xdr:row>
      <xdr:rowOff>43652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37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60179</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914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154143</xdr:rowOff>
    </xdr:from>
    <xdr:to>
      <xdr:col>76</xdr:col>
      <xdr:colOff>165100</xdr:colOff>
      <xdr:row>55</xdr:row>
      <xdr:rowOff>84293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41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100820</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292795" y="918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126843</xdr:rowOff>
    </xdr:from>
    <xdr:to>
      <xdr:col>72</xdr:col>
      <xdr:colOff>38100</xdr:colOff>
      <xdr:row>56</xdr:row>
      <xdr:rowOff>56993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55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48120</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03795" y="9649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33922</xdr:rowOff>
    </xdr:from>
    <xdr:to>
      <xdr:col>67</xdr:col>
      <xdr:colOff>101600</xdr:colOff>
      <xdr:row>55</xdr:row>
      <xdr:rowOff>135522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46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152049</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14795" y="923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149344</xdr:rowOff>
    </xdr:from>
    <xdr:to>
      <xdr:col>85</xdr:col>
      <xdr:colOff>127000</xdr:colOff>
      <xdr:row>79</xdr:row>
      <xdr:rowOff>83018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22444"/>
          <a:ext cx="838200" cy="10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109328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1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149344</xdr:rowOff>
    </xdr:from>
    <xdr:to>
      <xdr:col>81</xdr:col>
      <xdr:colOff>50800</xdr:colOff>
      <xdr:row>79</xdr:row>
      <xdr:rowOff>37026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522444"/>
          <a:ext cx="889000" cy="5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160186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37026</xdr:rowOff>
    </xdr:from>
    <xdr:to>
      <xdr:col>76</xdr:col>
      <xdr:colOff>114300</xdr:colOff>
      <xdr:row>79</xdr:row>
      <xdr:rowOff>58297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581576"/>
          <a:ext cx="889000" cy="2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536</xdr:rowOff>
    </xdr:from>
    <xdr:to>
      <xdr:col>71</xdr:col>
      <xdr:colOff>177800</xdr:colOff>
      <xdr:row>79</xdr:row>
      <xdr:rowOff>58297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45086"/>
          <a:ext cx="889000" cy="5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32218</xdr:rowOff>
    </xdr:from>
    <xdr:to>
      <xdr:col>85</xdr:col>
      <xdr:colOff>177800</xdr:colOff>
      <xdr:row>79</xdr:row>
      <xdr:rowOff>133818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7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118595</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49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98544</xdr:rowOff>
    </xdr:from>
    <xdr:to>
      <xdr:col>81</xdr:col>
      <xdr:colOff>101600</xdr:colOff>
      <xdr:row>79</xdr:row>
      <xdr:rowOff>28694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7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19821</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56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157676</xdr:rowOff>
    </xdr:from>
    <xdr:to>
      <xdr:col>76</xdr:col>
      <xdr:colOff>165100</xdr:colOff>
      <xdr:row>79</xdr:row>
      <xdr:rowOff>87826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3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78953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623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7497</xdr:rowOff>
    </xdr:from>
    <xdr:to>
      <xdr:col>72</xdr:col>
      <xdr:colOff>38100</xdr:colOff>
      <xdr:row>79</xdr:row>
      <xdr:rowOff>109097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5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100224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64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121186</xdr:rowOff>
    </xdr:from>
    <xdr:to>
      <xdr:col>67</xdr:col>
      <xdr:colOff>101600</xdr:colOff>
      <xdr:row>79</xdr:row>
      <xdr:rowOff>51336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9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42463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8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128873</xdr:rowOff>
    </xdr:from>
    <xdr:to>
      <xdr:col>85</xdr:col>
      <xdr:colOff>127000</xdr:colOff>
      <xdr:row>95</xdr:row>
      <xdr:rowOff>149439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416623"/>
          <a:ext cx="838200" cy="2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48167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164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144058</xdr:rowOff>
    </xdr:from>
    <xdr:to>
      <xdr:col>81</xdr:col>
      <xdr:colOff>50800</xdr:colOff>
      <xdr:row>95</xdr:row>
      <xdr:rowOff>149439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431808"/>
          <a:ext cx="889000" cy="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159002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10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144058</xdr:rowOff>
    </xdr:from>
    <xdr:to>
      <xdr:col>76</xdr:col>
      <xdr:colOff>114300</xdr:colOff>
      <xdr:row>95</xdr:row>
      <xdr:rowOff>157225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431808"/>
          <a:ext cx="8890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126702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0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157225</xdr:rowOff>
    </xdr:from>
    <xdr:to>
      <xdr:col>71</xdr:col>
      <xdr:colOff>177800</xdr:colOff>
      <xdr:row>96</xdr:row>
      <xdr:rowOff>12142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444975"/>
          <a:ext cx="889000" cy="2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5946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1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41694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78073</xdr:rowOff>
    </xdr:from>
    <xdr:to>
      <xdr:col>85</xdr:col>
      <xdr:colOff>177800</xdr:colOff>
      <xdr:row>96</xdr:row>
      <xdr:rowOff>8223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36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56500</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344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98639</xdr:rowOff>
    </xdr:from>
    <xdr:to>
      <xdr:col>81</xdr:col>
      <xdr:colOff>101600</xdr:colOff>
      <xdr:row>96</xdr:row>
      <xdr:rowOff>28789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38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19916</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47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93258</xdr:rowOff>
    </xdr:from>
    <xdr:to>
      <xdr:col>76</xdr:col>
      <xdr:colOff>165100</xdr:colOff>
      <xdr:row>96</xdr:row>
      <xdr:rowOff>23408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38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14535</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473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106425</xdr:rowOff>
    </xdr:from>
    <xdr:to>
      <xdr:col>72</xdr:col>
      <xdr:colOff>38100</xdr:colOff>
      <xdr:row>96</xdr:row>
      <xdr:rowOff>36575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39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27702</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48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132792</xdr:rowOff>
    </xdr:from>
    <xdr:to>
      <xdr:col>67</xdr:col>
      <xdr:colOff>101600</xdr:colOff>
      <xdr:row>96</xdr:row>
      <xdr:rowOff>62942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42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54069</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51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民生費は認知症グループホーム新築工事の実施に伴い、類似団体平均値を大きく上回る数値となっている。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土木費は新たな道路新設改良工事等の大型事業の実施に伴い、類似団体平均値を大きく上回る数値となっている。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総務費は公共用施設維持運営基金積立により数値が上昇し、類似団体平均値を上回る数値となっている。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商工費は令和３年度に落雷により一部焼失した温泉温浴施設の復旧工事の完了により数値が大きく減少し、類似団体平均値を下回る数値となっている。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今後も人口減少が見込まれる中、健全な財政運営を継続するためにも事務事業を見直し、取捨選択や財源の確保が必要である。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事業量の増加もあり、人件費・物件費等が物価上昇の影響で高騰し、町財政を圧迫した結果、財政調整基金の取り崩しを行っている。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伊方発電所を立地している関係で財政の弾力性は確保できているものの、過度に伊方発電所に依存しない健全な財政運営を目指すため、内部努力を徹底し、更なる行政改革の推進を図っていく必要がある。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水道事業会計及び令和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年度から下水道事業会計が地方公営企業法を適用している。</a:t>
          </a: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年度にかけては大規模工事の増加及び人件費の上昇、物価高騰の影響等により一般会計の黒字額が</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年度は減少している。</a:t>
          </a:r>
        </a:p>
        <a:p>
          <a:r>
            <a:rPr kumimoji="1" lang="ja-JP" altLang="en-US" sz="1400">
              <a:latin typeface="ＭＳ ゴシック" pitchFamily="49" charset="-128"/>
              <a:ea typeface="ＭＳ ゴシック" pitchFamily="49" charset="-128"/>
            </a:rPr>
            <a:t>　一般会計以外の会計は決算見込みを判断し、繰り出しを行っているため、各会計の黒字額は低い水準である。引き続き適正化を図る。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10875886</v>
      </c>
      <c r="BO4" s="449"/>
      <c r="BP4" s="449"/>
      <c r="BQ4" s="449"/>
      <c r="BR4" s="449"/>
      <c r="BS4" s="449"/>
      <c r="BT4" s="449"/>
      <c r="BU4" s="450"/>
      <c r="BV4" s="448">
        <v>12181962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4.3</v>
      </c>
      <c r="CU4" s="589"/>
      <c r="CV4" s="589"/>
      <c r="CW4" s="589"/>
      <c r="CX4" s="589"/>
      <c r="CY4" s="589"/>
      <c r="CZ4" s="589"/>
      <c r="DA4" s="590"/>
      <c r="DB4" s="588">
        <v>5.5</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10320333</v>
      </c>
      <c r="BO5" s="420"/>
      <c r="BP5" s="420"/>
      <c r="BQ5" s="420"/>
      <c r="BR5" s="420"/>
      <c r="BS5" s="420"/>
      <c r="BT5" s="420"/>
      <c r="BU5" s="421"/>
      <c r="BV5" s="419">
        <v>11567519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92.2</v>
      </c>
      <c r="CU5" s="417"/>
      <c r="CV5" s="417"/>
      <c r="CW5" s="417"/>
      <c r="CX5" s="417"/>
      <c r="CY5" s="417"/>
      <c r="CZ5" s="417"/>
      <c r="DA5" s="418"/>
      <c r="DB5" s="416">
        <v>88.3</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555553</v>
      </c>
      <c r="BO6" s="420"/>
      <c r="BP6" s="420"/>
      <c r="BQ6" s="420"/>
      <c r="BR6" s="420"/>
      <c r="BS6" s="420"/>
      <c r="BT6" s="420"/>
      <c r="BU6" s="421"/>
      <c r="BV6" s="419">
        <v>614443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92.5</v>
      </c>
      <c r="CU6" s="563"/>
      <c r="CV6" s="563"/>
      <c r="CW6" s="563"/>
      <c r="CX6" s="563"/>
      <c r="CY6" s="563"/>
      <c r="CZ6" s="563"/>
      <c r="DA6" s="564"/>
      <c r="DB6" s="562">
        <v>88.9</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316611</v>
      </c>
      <c r="BO7" s="420"/>
      <c r="BP7" s="420"/>
      <c r="BQ7" s="420"/>
      <c r="BR7" s="420"/>
      <c r="BS7" s="420"/>
      <c r="BT7" s="420"/>
      <c r="BU7" s="421"/>
      <c r="BV7" s="419">
        <v>313861</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5495270</v>
      </c>
      <c r="CU7" s="420"/>
      <c r="CV7" s="420"/>
      <c r="CW7" s="420"/>
      <c r="CX7" s="420"/>
      <c r="CY7" s="420"/>
      <c r="CZ7" s="420"/>
      <c r="DA7" s="421"/>
      <c r="DB7" s="419">
        <v>5513543</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238942</v>
      </c>
      <c r="BO8" s="420"/>
      <c r="BP8" s="420"/>
      <c r="BQ8" s="420"/>
      <c r="BR8" s="420"/>
      <c r="BS8" s="420"/>
      <c r="BT8" s="420"/>
      <c r="BU8" s="421"/>
      <c r="BV8" s="419">
        <v>300582</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0.6</v>
      </c>
      <c r="CU8" s="523"/>
      <c r="CV8" s="523"/>
      <c r="CW8" s="523"/>
      <c r="CX8" s="523"/>
      <c r="CY8" s="523"/>
      <c r="CZ8" s="523"/>
      <c r="DA8" s="524"/>
      <c r="DB8" s="522">
        <v>0.56000000000000005</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8397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-61640</v>
      </c>
      <c r="BO9" s="420"/>
      <c r="BP9" s="420"/>
      <c r="BQ9" s="420"/>
      <c r="BR9" s="420"/>
      <c r="BS9" s="420"/>
      <c r="BT9" s="420"/>
      <c r="BU9" s="421"/>
      <c r="BV9" s="419">
        <v>37625</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10.1</v>
      </c>
      <c r="CU9" s="417"/>
      <c r="CV9" s="417"/>
      <c r="CW9" s="417"/>
      <c r="CX9" s="417"/>
      <c r="CY9" s="417"/>
      <c r="CZ9" s="417"/>
      <c r="DA9" s="418"/>
      <c r="DB9" s="416">
        <v>9.4</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9626</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156249</v>
      </c>
      <c r="BO10" s="420"/>
      <c r="BP10" s="420"/>
      <c r="BQ10" s="420"/>
      <c r="BR10" s="420"/>
      <c r="BS10" s="420"/>
      <c r="BT10" s="420"/>
      <c r="BU10" s="421"/>
      <c r="BV10" s="419">
        <v>136456</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7764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200000</v>
      </c>
      <c r="BO12" s="420"/>
      <c r="BP12" s="420"/>
      <c r="BQ12" s="420"/>
      <c r="BR12" s="420"/>
      <c r="BS12" s="420"/>
      <c r="BT12" s="420"/>
      <c r="BU12" s="421"/>
      <c r="BV12" s="419">
        <v>373967</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7662</v>
      </c>
      <c r="S13" s="507"/>
      <c r="T13" s="507"/>
      <c r="U13" s="507"/>
      <c r="V13" s="508"/>
      <c r="W13" s="509" t="s">
        <v>131</v>
      </c>
      <c r="X13" s="405"/>
      <c r="Y13" s="405"/>
      <c r="Z13" s="405"/>
      <c r="AA13" s="405"/>
      <c r="AB13" s="406"/>
      <c r="AC13" s="372">
        <v>1275</v>
      </c>
      <c r="AD13" s="373"/>
      <c r="AE13" s="373"/>
      <c r="AF13" s="373"/>
      <c r="AG13" s="374"/>
      <c r="AH13" s="372">
        <v>1556</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-105391</v>
      </c>
      <c r="BO13" s="420"/>
      <c r="BP13" s="420"/>
      <c r="BQ13" s="420"/>
      <c r="BR13" s="420"/>
      <c r="BS13" s="420"/>
      <c r="BT13" s="420"/>
      <c r="BU13" s="421"/>
      <c r="BV13" s="419">
        <v>-199886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6.8</v>
      </c>
      <c r="CU13" s="417"/>
      <c r="CV13" s="417"/>
      <c r="CW13" s="417"/>
      <c r="CX13" s="417"/>
      <c r="CY13" s="417"/>
      <c r="CZ13" s="417"/>
      <c r="DA13" s="418"/>
      <c r="DB13" s="416">
        <v>6.5</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8062</v>
      </c>
      <c r="S14" s="507"/>
      <c r="T14" s="507"/>
      <c r="U14" s="507"/>
      <c r="V14" s="508"/>
      <c r="W14" s="510"/>
      <c r="X14" s="408"/>
      <c r="Y14" s="408"/>
      <c r="Z14" s="408"/>
      <c r="AA14" s="408"/>
      <c r="AB14" s="409"/>
      <c r="AC14" s="499">
        <v>30.9</v>
      </c>
      <c r="AD14" s="500"/>
      <c r="AE14" s="500"/>
      <c r="AF14" s="500"/>
      <c r="AG14" s="501"/>
      <c r="AH14" s="499">
        <v>32.799999999999997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7977</v>
      </c>
      <c r="S15" s="507"/>
      <c r="T15" s="507"/>
      <c r="U15" s="507"/>
      <c r="V15" s="508"/>
      <c r="W15" s="509" t="s">
        <v>137</v>
      </c>
      <c r="X15" s="405"/>
      <c r="Y15" s="405"/>
      <c r="Z15" s="405"/>
      <c r="AA15" s="405"/>
      <c r="AB15" s="406"/>
      <c r="AC15" s="372">
        <v>680</v>
      </c>
      <c r="AD15" s="373"/>
      <c r="AE15" s="373"/>
      <c r="AF15" s="373"/>
      <c r="AG15" s="374"/>
      <c r="AH15" s="372">
        <v>834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2650181</v>
      </c>
      <c r="BO15" s="449"/>
      <c r="BP15" s="449"/>
      <c r="BQ15" s="449"/>
      <c r="BR15" s="449"/>
      <c r="BS15" s="449"/>
      <c r="BT15" s="449"/>
      <c r="BU15" s="450"/>
      <c r="BV15" s="448">
        <v>2787197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16.5</v>
      </c>
      <c r="AD16" s="500"/>
      <c r="AE16" s="500"/>
      <c r="AF16" s="500"/>
      <c r="AG16" s="501"/>
      <c r="AH16" s="499">
        <v>17.600000000000001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4682197</v>
      </c>
      <c r="BO16" s="420"/>
      <c r="BP16" s="420"/>
      <c r="BQ16" s="420"/>
      <c r="BR16" s="420"/>
      <c r="BS16" s="420"/>
      <c r="BT16" s="420"/>
      <c r="BU16" s="421"/>
      <c r="BV16" s="419">
        <v>4642403</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2168</v>
      </c>
      <c r="AD17" s="373"/>
      <c r="AE17" s="373"/>
      <c r="AF17" s="373"/>
      <c r="AG17" s="374"/>
      <c r="AH17" s="372">
        <v>2359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3445463</v>
      </c>
      <c r="BO17" s="420"/>
      <c r="BP17" s="420"/>
      <c r="BQ17" s="420"/>
      <c r="BR17" s="420"/>
      <c r="BS17" s="420"/>
      <c r="BT17" s="420"/>
      <c r="BU17" s="421"/>
      <c r="BV17" s="419">
        <v>3630019</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93.83</v>
      </c>
      <c r="M18" s="472"/>
      <c r="N18" s="472"/>
      <c r="O18" s="472"/>
      <c r="P18" s="472"/>
      <c r="Q18" s="472"/>
      <c r="R18" s="473"/>
      <c r="S18" s="473"/>
      <c r="T18" s="473"/>
      <c r="U18" s="473"/>
      <c r="V18" s="474"/>
      <c r="W18" s="490"/>
      <c r="X18" s="491"/>
      <c r="Y18" s="491"/>
      <c r="Z18" s="491"/>
      <c r="AA18" s="491"/>
      <c r="AB18" s="515"/>
      <c r="AC18" s="389">
        <v>52.6</v>
      </c>
      <c r="AD18" s="390"/>
      <c r="AE18" s="390"/>
      <c r="AF18" s="390"/>
      <c r="AG18" s="475"/>
      <c r="AH18" s="389">
        <v>49.7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5188692</v>
      </c>
      <c r="BO18" s="420"/>
      <c r="BP18" s="420"/>
      <c r="BQ18" s="420"/>
      <c r="BR18" s="420"/>
      <c r="BS18" s="420"/>
      <c r="BT18" s="420"/>
      <c r="BU18" s="421"/>
      <c r="BV18" s="419">
        <v>4928849</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89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8725602</v>
      </c>
      <c r="BO19" s="420"/>
      <c r="BP19" s="420"/>
      <c r="BQ19" s="420"/>
      <c r="BR19" s="420"/>
      <c r="BS19" s="420"/>
      <c r="BT19" s="420"/>
      <c r="BU19" s="421"/>
      <c r="BV19" s="419">
        <v>9340315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4077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7243768</v>
      </c>
      <c r="BO22" s="449"/>
      <c r="BP22" s="449"/>
      <c r="BQ22" s="449"/>
      <c r="BR22" s="449"/>
      <c r="BS22" s="449"/>
      <c r="BT22" s="449"/>
      <c r="BU22" s="450"/>
      <c r="BV22" s="448">
        <v>7561291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4813737</v>
      </c>
      <c r="BO23" s="420"/>
      <c r="BP23" s="420"/>
      <c r="BQ23" s="420"/>
      <c r="BR23" s="420"/>
      <c r="BS23" s="420"/>
      <c r="BT23" s="420"/>
      <c r="BU23" s="421"/>
      <c r="BV23" s="419">
        <v>5151393</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7850</v>
      </c>
      <c r="R24" s="373"/>
      <c r="S24" s="373"/>
      <c r="T24" s="373"/>
      <c r="U24" s="373"/>
      <c r="V24" s="374"/>
      <c r="W24" s="462"/>
      <c r="X24" s="399"/>
      <c r="Y24" s="400"/>
      <c r="Z24" s="375" t="s">
        <v>162</v>
      </c>
      <c r="AA24" s="376"/>
      <c r="AB24" s="376"/>
      <c r="AC24" s="376"/>
      <c r="AD24" s="376"/>
      <c r="AE24" s="376"/>
      <c r="AF24" s="376"/>
      <c r="AG24" s="377"/>
      <c r="AH24" s="372">
        <v>159</v>
      </c>
      <c r="AI24" s="373"/>
      <c r="AJ24" s="373"/>
      <c r="AK24" s="373"/>
      <c r="AL24" s="374"/>
      <c r="AM24" s="372">
        <v>446790</v>
      </c>
      <c r="AN24" s="373"/>
      <c r="AO24" s="373"/>
      <c r="AP24" s="373"/>
      <c r="AQ24" s="373"/>
      <c r="AR24" s="374"/>
      <c r="AS24" s="372">
        <v>2810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4290535</v>
      </c>
      <c r="BO24" s="420"/>
      <c r="BP24" s="420"/>
      <c r="BQ24" s="420"/>
      <c r="BR24" s="420"/>
      <c r="BS24" s="420"/>
      <c r="BT24" s="420"/>
      <c r="BU24" s="421"/>
      <c r="BV24" s="419">
        <v>4291650</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6260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41066</v>
      </c>
      <c r="BO25" s="449"/>
      <c r="BP25" s="449"/>
      <c r="BQ25" s="449"/>
      <c r="BR25" s="449"/>
      <c r="BS25" s="449"/>
      <c r="BT25" s="449"/>
      <c r="BU25" s="450"/>
      <c r="BV25" s="448">
        <v>69392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5530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2720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v>334051</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2250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5826221</v>
      </c>
      <c r="BO28" s="449"/>
      <c r="BP28" s="449"/>
      <c r="BQ28" s="449"/>
      <c r="BR28" s="449"/>
      <c r="BS28" s="449"/>
      <c r="BT28" s="449"/>
      <c r="BU28" s="450"/>
      <c r="BV28" s="448">
        <v>5869972</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12</v>
      </c>
      <c r="M29" s="373"/>
      <c r="N29" s="373"/>
      <c r="O29" s="373"/>
      <c r="P29" s="374"/>
      <c r="Q29" s="372">
        <v>2080</v>
      </c>
      <c r="R29" s="373"/>
      <c r="S29" s="373"/>
      <c r="T29" s="373"/>
      <c r="U29" s="373"/>
      <c r="V29" s="374"/>
      <c r="W29" s="463"/>
      <c r="X29" s="464"/>
      <c r="Y29" s="465"/>
      <c r="Z29" s="375" t="s">
        <v>177</v>
      </c>
      <c r="AA29" s="376"/>
      <c r="AB29" s="376"/>
      <c r="AC29" s="376"/>
      <c r="AD29" s="376"/>
      <c r="AE29" s="376"/>
      <c r="AF29" s="376"/>
      <c r="AG29" s="377"/>
      <c r="AH29" s="372">
        <v>159</v>
      </c>
      <c r="AI29" s="373"/>
      <c r="AJ29" s="373"/>
      <c r="AK29" s="373"/>
      <c r="AL29" s="374"/>
      <c r="AM29" s="372">
        <v>446790</v>
      </c>
      <c r="AN29" s="373"/>
      <c r="AO29" s="373"/>
      <c r="AP29" s="373"/>
      <c r="AQ29" s="373"/>
      <c r="AR29" s="374"/>
      <c r="AS29" s="372">
        <v>2810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656530</v>
      </c>
      <c r="BO29" s="420"/>
      <c r="BP29" s="420"/>
      <c r="BQ29" s="420"/>
      <c r="BR29" s="420"/>
      <c r="BS29" s="420"/>
      <c r="BT29" s="420"/>
      <c r="BU29" s="421"/>
      <c r="BV29" s="419">
        <v>591829</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7866337</v>
      </c>
      <c r="BO30" s="454"/>
      <c r="BP30" s="454"/>
      <c r="BQ30" s="454"/>
      <c r="BR30" s="454"/>
      <c r="BS30" s="454"/>
      <c r="BT30" s="454"/>
      <c r="BU30" s="455"/>
      <c r="BV30" s="453">
        <v>7528299</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国民健康保険（事業勘定）特別会計</v>
      </c>
      <c r="X34" s="368"/>
      <c r="Y34" s="368"/>
      <c r="Z34" s="368"/>
      <c r="AA34" s="368"/>
      <c r="AB34" s="368"/>
      <c r="AC34" s="368"/>
      <c r="AD34" s="368"/>
      <c r="AE34" s="368"/>
      <c r="AF34" s="368"/>
      <c r="AG34" s="368"/>
      <c r="AH34" s="368"/>
      <c r="AI34" s="368"/>
      <c r="AJ34" s="368"/>
      <c r="AK34" s="368"/>
      <c r="AL34" s="169"/>
      <c r="AM34" s="367">
        <f>IF(AO34="","",MAX(C34:D43,U34:V43)+1)</f>
        <v>8</v>
      </c>
      <c r="AN34" s="367"/>
      <c r="AO34" s="368" t="str">
        <f>IF('各会計、関係団体の財政状況及び健全化判断比率'!B33="","",'各会計、関係団体の財政状況及び健全化判断比率'!B33)</f>
        <v>水道事業会計</v>
      </c>
      <c r="AP34" s="368"/>
      <c r="AQ34" s="368"/>
      <c r="AR34" s="368"/>
      <c r="AS34" s="368"/>
      <c r="AT34" s="368"/>
      <c r="AU34" s="368"/>
      <c r="AV34" s="368"/>
      <c r="AW34" s="368"/>
      <c r="AX34" s="368"/>
      <c r="AY34" s="368"/>
      <c r="AZ34" s="368"/>
      <c r="BA34" s="368"/>
      <c r="BB34" s="368"/>
      <c r="BC34" s="368"/>
      <c r="BD34" s="169"/>
      <c r="BE34" s="367">
        <f>IF(BG34="","",MAX(C34:D43,U34:V43,AM34:AN43)+1)</f>
        <v>12</v>
      </c>
      <c r="BF34" s="367"/>
      <c r="BG34" s="368" t="str">
        <f>IF('各会計、関係団体の財政状況及び健全化判断比率'!B37="","",'各会計、関係団体の財政状況及び健全化判断比率'!B37)</f>
        <v>風力発電事業特別会計</v>
      </c>
      <c r="BH34" s="368"/>
      <c r="BI34" s="368"/>
      <c r="BJ34" s="368"/>
      <c r="BK34" s="368"/>
      <c r="BL34" s="368"/>
      <c r="BM34" s="368"/>
      <c r="BN34" s="368"/>
      <c r="BO34" s="368"/>
      <c r="BP34" s="368"/>
      <c r="BQ34" s="368"/>
      <c r="BR34" s="368"/>
      <c r="BS34" s="368"/>
      <c r="BT34" s="368"/>
      <c r="BU34" s="368"/>
      <c r="BV34" s="169"/>
      <c r="BW34" s="367">
        <f>IF(BY34="","",MAX(C34:D43,U34:V43,AM34:AN43,BE34:BF43)+1)</f>
        <v>13</v>
      </c>
      <c r="BX34" s="367"/>
      <c r="BY34" s="368" t="str">
        <f>IF('各会計、関係団体の財政状況及び健全化判断比率'!B68="","",'各会計、関係団体の財政状況及び健全化判断比率'!B68)</f>
        <v>愛媛県市町総合事務組合(退職手当事業分)</v>
      </c>
      <c r="BZ34" s="368"/>
      <c r="CA34" s="368"/>
      <c r="CB34" s="368"/>
      <c r="CC34" s="368"/>
      <c r="CD34" s="368"/>
      <c r="CE34" s="368"/>
      <c r="CF34" s="368"/>
      <c r="CG34" s="368"/>
      <c r="CH34" s="368"/>
      <c r="CI34" s="368"/>
      <c r="CJ34" s="368"/>
      <c r="CK34" s="368"/>
      <c r="CL34" s="368"/>
      <c r="CM34" s="368"/>
      <c r="CN34" s="169"/>
      <c r="CO34" s="367">
        <f>IF(CQ34="","",MAX(C34:D43,U34:V43,AM34:AN43,BE34:BF43,BW34:BX43)+1)</f>
        <v>23</v>
      </c>
      <c r="CP34" s="367"/>
      <c r="CQ34" s="368" t="str">
        <f>IF('各会計、関係団体の財政状況及び健全化判断比率'!BS7="","",'各会計、関係団体の財政状況及び健全化判断比率'!BS7)</f>
        <v>クリエイト伊方</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学校給食特別会計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国民健康保険（直営診療施設勘定）特別会計</v>
      </c>
      <c r="X35" s="368"/>
      <c r="Y35" s="368"/>
      <c r="Z35" s="368"/>
      <c r="AA35" s="368"/>
      <c r="AB35" s="368"/>
      <c r="AC35" s="368"/>
      <c r="AD35" s="368"/>
      <c r="AE35" s="368"/>
      <c r="AF35" s="368"/>
      <c r="AG35" s="368"/>
      <c r="AH35" s="368"/>
      <c r="AI35" s="368"/>
      <c r="AJ35" s="368"/>
      <c r="AK35" s="368"/>
      <c r="AL35" s="169"/>
      <c r="AM35" s="367">
        <f t="shared" ref="AM35:AM43" si="0">IF(AO35="","",AM34+1)</f>
        <v>9</v>
      </c>
      <c r="AN35" s="367"/>
      <c r="AO35" s="368" t="str">
        <f>IF('各会計、関係団体の財政状況及び健全化判断比率'!B34="","",'各会計、関係団体の財政状況及び健全化判断比率'!B34)</f>
        <v>下水道事業会計（公共下水道事業）</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14</v>
      </c>
      <c r="BX35" s="367"/>
      <c r="BY35" s="368" t="str">
        <f>IF('各会計、関係団体の財政状況及び健全化判断比率'!B69="","",'各会計、関係団体の財政状況及び健全化判断比率'!B69)</f>
        <v>愛媛県市町総合事務組合(消防補償事業分)</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後期高齢者医療保険特別会計</v>
      </c>
      <c r="X36" s="368"/>
      <c r="Y36" s="368"/>
      <c r="Z36" s="368"/>
      <c r="AA36" s="368"/>
      <c r="AB36" s="368"/>
      <c r="AC36" s="368"/>
      <c r="AD36" s="368"/>
      <c r="AE36" s="368"/>
      <c r="AF36" s="368"/>
      <c r="AG36" s="368"/>
      <c r="AH36" s="368"/>
      <c r="AI36" s="368"/>
      <c r="AJ36" s="368"/>
      <c r="AK36" s="368"/>
      <c r="AL36" s="169"/>
      <c r="AM36" s="367">
        <f t="shared" si="0"/>
        <v>10</v>
      </c>
      <c r="AN36" s="367"/>
      <c r="AO36" s="368" t="str">
        <f>IF('各会計、関係団体の財政状況及び健全化判断比率'!B35="","",'各会計、関係団体の財政状況及び健全化判断比率'!B35)</f>
        <v>下水道事業会計（小規模下水道事業）</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15</v>
      </c>
      <c r="BX36" s="367"/>
      <c r="BY36" s="368" t="str">
        <f>IF('各会計、関係団体の財政状況及び健全化判断比率'!B70="","",'各会計、関係団体の財政状況及び健全化判断比率'!B70)</f>
        <v>愛媛県市町総合事務組合(交通災害事業分)</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6</v>
      </c>
      <c r="V37" s="367"/>
      <c r="W37" s="368" t="str">
        <f>IF('各会計、関係団体の財政状況及び健全化判断比率'!B31="","",'各会計、関係団体の財政状況及び健全化判断比率'!B31)</f>
        <v>介護保険（保険事業勘定）特別会計</v>
      </c>
      <c r="X37" s="368"/>
      <c r="Y37" s="368"/>
      <c r="Z37" s="368"/>
      <c r="AA37" s="368"/>
      <c r="AB37" s="368"/>
      <c r="AC37" s="368"/>
      <c r="AD37" s="368"/>
      <c r="AE37" s="368"/>
      <c r="AF37" s="368"/>
      <c r="AG37" s="368"/>
      <c r="AH37" s="368"/>
      <c r="AI37" s="368"/>
      <c r="AJ37" s="368"/>
      <c r="AK37" s="368"/>
      <c r="AL37" s="169"/>
      <c r="AM37" s="367">
        <f t="shared" si="0"/>
        <v>11</v>
      </c>
      <c r="AN37" s="367"/>
      <c r="AO37" s="368" t="str">
        <f>IF('各会計、関係団体の財政状況及び健全化判断比率'!B36="","",'各会計、関係団体の財政状況及び健全化判断比率'!B36)</f>
        <v>下水道事業会計（特定地域生活排水処理事業）</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16</v>
      </c>
      <c r="BX37" s="367"/>
      <c r="BY37" s="368" t="str">
        <f>IF('各会計、関係団体の財政状況及び健全化判断比率'!B71="","",'各会計、関係団体の財政状況及び健全化判断比率'!B71)</f>
        <v>愛媛県市町総合事務組合(自治会館事業分)</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f t="shared" si="4"/>
        <v>7</v>
      </c>
      <c r="V38" s="367"/>
      <c r="W38" s="368" t="str">
        <f>IF('各会計、関係団体の財政状況及び健全化判断比率'!B32="","",'各会計、関係団体の財政状況及び健全化判断比率'!B32)</f>
        <v>介護保険（介護サービス事業勘定）特別会計</v>
      </c>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17</v>
      </c>
      <c r="BX38" s="367"/>
      <c r="BY38" s="368" t="str">
        <f>IF('各会計、関係団体の財政状況及び健全化判断比率'!B72="","",'各会計、関係団体の財政状況及び健全化判断比率'!B72)</f>
        <v>愛媛県市町総合事務組合(議員公務災害業分)</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18</v>
      </c>
      <c r="BX39" s="367"/>
      <c r="BY39" s="368" t="str">
        <f>IF('各会計、関係団体の財政状況及び健全化判断比率'!B73="","",'各会計、関係団体の財政状況及び健全化判断比率'!B73)</f>
        <v>愛媛県市町総合事務組合(共通経費分)</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19</v>
      </c>
      <c r="BX40" s="367"/>
      <c r="BY40" s="368" t="str">
        <f>IF('各会計、関係団体の財政状況及び健全化判断比率'!B74="","",'各会計、関係団体の財政状況及び健全化判断比率'!B74)</f>
        <v>八幡浜地区施設事務組合（一般会計）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20</v>
      </c>
      <c r="BX41" s="367"/>
      <c r="BY41" s="368" t="str">
        <f>IF('各会計、関係団体の財政状況及び健全化判断比率'!B75="","",'各会計、関係団体の財政状況及び健全化判断比率'!B75)</f>
        <v>八幡浜地区施設事務組合（消防事業特別会計）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21</v>
      </c>
      <c r="BX42" s="367"/>
      <c r="BY42" s="368" t="str">
        <f>IF('各会計、関係団体の財政状況及び健全化判断比率'!B76="","",'各会計、関係団体の財政状況及び健全化判断比率'!B76)</f>
        <v>八幡浜地区総合事務組合（一次救急休日・夜間診療所事業特別会計）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22</v>
      </c>
      <c r="BX43" s="367"/>
      <c r="BY43" s="368" t="str">
        <f>IF('各会計、関係団体の財政状況及び健全化判断比率'!B77="","",'各会計、関係団体の財政状況及び健全化判断比率'!B77)</f>
        <v>八幡浜地区施設事務組合（し尿処理事業特別会計）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rkX9tIz1QSuts+fudQUngQRPSzkx+8j5kLJMibHU93DGOBKEve5MTWrUSfl6DjUsavfiKWR9VAT1J6GaIr9kWQ==" saltValue="LyEfl8qxBBKfLqwxfalqL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50" t="s">
        <v>538</v>
      </c>
      <c r="D34" s="1150"/>
      <c r="E34" s="1151"/>
      <c r="F34" s="32">
        <v>3.83</v>
      </c>
      <c r="G34" s="33">
        <v>4.92</v>
      </c>
      <c r="H34" s="33">
        <v>6.29</v>
      </c>
      <c r="I34" s="33">
        <v>7.36</v>
      </c>
      <c r="J34" s="34">
        <v>8.51</v>
      </c>
      <c r="K34" s="22"/>
      <c r="L34" s="22"/>
      <c r="M34" s="22"/>
      <c r="N34" s="22"/>
      <c r="O34" s="22"/>
      <c r="P34" s="22"/>
    </row>
    <row r="35" spans="1:16" ht="39" customHeight="1" x14ac:dyDescent="0.15">
      <c r="A35" s="22"/>
      <c r="B35" s="35"/>
      <c r="C35" s="1144" t="s">
        <v>539</v>
      </c>
      <c r="D35" s="1145"/>
      <c r="E35" s="1146"/>
      <c r="F35" s="36">
        <v>13.83</v>
      </c>
      <c r="G35" s="37">
        <v>21.59</v>
      </c>
      <c r="H35" s="37">
        <v>4.67</v>
      </c>
      <c r="I35" s="37">
        <v>5.44</v>
      </c>
      <c r="J35" s="38">
        <v>4.34</v>
      </c>
      <c r="K35" s="22"/>
      <c r="L35" s="22"/>
      <c r="M35" s="22"/>
      <c r="N35" s="22"/>
      <c r="O35" s="22"/>
      <c r="P35" s="22"/>
    </row>
    <row r="36" spans="1:16" ht="39" customHeight="1" x14ac:dyDescent="0.15">
      <c r="A36" s="22"/>
      <c r="B36" s="35"/>
      <c r="C36" s="1144" t="s">
        <v>540</v>
      </c>
      <c r="D36" s="1145"/>
      <c r="E36" s="1146"/>
      <c r="F36" s="36" t="s">
        <v>491</v>
      </c>
      <c r="G36" s="37" t="s">
        <v>491</v>
      </c>
      <c r="H36" s="37" t="s">
        <v>491</v>
      </c>
      <c r="I36" s="37" t="s">
        <v>491</v>
      </c>
      <c r="J36" s="38">
        <v>0.34</v>
      </c>
      <c r="K36" s="22"/>
      <c r="L36" s="22"/>
      <c r="M36" s="22"/>
      <c r="N36" s="22"/>
      <c r="O36" s="22"/>
      <c r="P36" s="22"/>
    </row>
    <row r="37" spans="1:16" ht="39" customHeight="1" x14ac:dyDescent="0.15">
      <c r="A37" s="22"/>
      <c r="B37" s="35"/>
      <c r="C37" s="1144" t="s">
        <v>541</v>
      </c>
      <c r="D37" s="1145"/>
      <c r="E37" s="1146"/>
      <c r="F37" s="36">
        <v>0.83</v>
      </c>
      <c r="G37" s="37">
        <v>0.76</v>
      </c>
      <c r="H37" s="37">
        <v>1</v>
      </c>
      <c r="I37" s="37">
        <v>0.42</v>
      </c>
      <c r="J37" s="38">
        <v>0.13</v>
      </c>
      <c r="K37" s="22"/>
      <c r="L37" s="22"/>
      <c r="M37" s="22"/>
      <c r="N37" s="22"/>
      <c r="O37" s="22"/>
      <c r="P37" s="22"/>
    </row>
    <row r="38" spans="1:16" ht="39" customHeight="1" x14ac:dyDescent="0.15">
      <c r="A38" s="22"/>
      <c r="B38" s="35"/>
      <c r="C38" s="1144" t="s">
        <v>542</v>
      </c>
      <c r="D38" s="1145"/>
      <c r="E38" s="1146"/>
      <c r="F38" s="36" t="s">
        <v>491</v>
      </c>
      <c r="G38" s="37" t="s">
        <v>491</v>
      </c>
      <c r="H38" s="37" t="s">
        <v>491</v>
      </c>
      <c r="I38" s="37" t="s">
        <v>491</v>
      </c>
      <c r="J38" s="38">
        <v>0.04</v>
      </c>
      <c r="K38" s="22"/>
      <c r="L38" s="22"/>
      <c r="M38" s="22"/>
      <c r="N38" s="22"/>
      <c r="O38" s="22"/>
      <c r="P38" s="22"/>
    </row>
    <row r="39" spans="1:16" ht="39" customHeight="1" x14ac:dyDescent="0.15">
      <c r="A39" s="22"/>
      <c r="B39" s="35"/>
      <c r="C39" s="1144" t="s">
        <v>543</v>
      </c>
      <c r="D39" s="1145"/>
      <c r="E39" s="1146"/>
      <c r="F39" s="36" t="s">
        <v>491</v>
      </c>
      <c r="G39" s="37" t="s">
        <v>491</v>
      </c>
      <c r="H39" s="37" t="s">
        <v>491</v>
      </c>
      <c r="I39" s="37" t="s">
        <v>491</v>
      </c>
      <c r="J39" s="38">
        <v>0.03</v>
      </c>
      <c r="K39" s="22"/>
      <c r="L39" s="22"/>
      <c r="M39" s="22"/>
      <c r="N39" s="22"/>
      <c r="O39" s="22"/>
      <c r="P39" s="22"/>
    </row>
    <row r="40" spans="1:16" ht="39" customHeight="1" x14ac:dyDescent="0.15">
      <c r="A40" s="22"/>
      <c r="B40" s="35"/>
      <c r="C40" s="1144" t="s">
        <v>544</v>
      </c>
      <c r="D40" s="1145"/>
      <c r="E40" s="1146"/>
      <c r="F40" s="36">
        <v>0</v>
      </c>
      <c r="G40" s="37">
        <v>0</v>
      </c>
      <c r="H40" s="37">
        <v>0</v>
      </c>
      <c r="I40" s="37">
        <v>0</v>
      </c>
      <c r="J40" s="38">
        <v>0</v>
      </c>
      <c r="K40" s="22"/>
      <c r="L40" s="22"/>
      <c r="M40" s="22"/>
      <c r="N40" s="22"/>
      <c r="O40" s="22"/>
      <c r="P40" s="22"/>
    </row>
    <row r="41" spans="1:16" ht="39" customHeight="1" x14ac:dyDescent="0.15">
      <c r="A41" s="22"/>
      <c r="B41" s="35"/>
      <c r="C41" s="1144" t="s">
        <v>545</v>
      </c>
      <c r="D41" s="1145"/>
      <c r="E41" s="1146"/>
      <c r="F41" s="36">
        <v>1.47</v>
      </c>
      <c r="G41" s="37">
        <v>1.2</v>
      </c>
      <c r="H41" s="37">
        <v>0.72</v>
      </c>
      <c r="I41" s="37">
        <v>0.08</v>
      </c>
      <c r="J41" s="38">
        <v>0</v>
      </c>
      <c r="K41" s="22"/>
      <c r="L41" s="22"/>
      <c r="M41" s="22"/>
      <c r="N41" s="22"/>
      <c r="O41" s="22"/>
      <c r="P41" s="22"/>
    </row>
    <row r="42" spans="1:16" ht="39" customHeight="1" x14ac:dyDescent="0.15">
      <c r="A42" s="22"/>
      <c r="B42" s="39"/>
      <c r="C42" s="1144" t="s">
        <v>546</v>
      </c>
      <c r="D42" s="1145"/>
      <c r="E42" s="1146"/>
      <c r="F42" s="36" t="s">
        <v>491</v>
      </c>
      <c r="G42" s="37" t="s">
        <v>491</v>
      </c>
      <c r="H42" s="37" t="s">
        <v>491</v>
      </c>
      <c r="I42" s="37" t="s">
        <v>491</v>
      </c>
      <c r="J42" s="38" t="s">
        <v>491</v>
      </c>
      <c r="K42" s="22"/>
      <c r="L42" s="22"/>
      <c r="M42" s="22"/>
      <c r="N42" s="22"/>
      <c r="O42" s="22"/>
      <c r="P42" s="22"/>
    </row>
    <row r="43" spans="1:16" ht="39" customHeight="1" thickBot="1" x14ac:dyDescent="0.2">
      <c r="A43" s="22"/>
      <c r="B43" s="40"/>
      <c r="C43" s="1147" t="s">
        <v>547</v>
      </c>
      <c r="D43" s="1148"/>
      <c r="E43" s="1149"/>
      <c r="F43" s="41">
        <v>1.61</v>
      </c>
      <c r="G43" s="42">
        <v>0.73</v>
      </c>
      <c r="H43" s="42">
        <v>0.89</v>
      </c>
      <c r="I43" s="42">
        <v>1.41</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3i/RsHDmUnzJfmf32lzoaPNnQGy9QtBNWwbb6cRBe1nHq9PslTOVjmutdDkk5YyS4W7wjkhwajVHMF+0d4mCGA==" saltValue="HeyV93N+thRfeP9paO3J8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75" t="s">
        <v>9</v>
      </c>
      <c r="C45" s="1176"/>
      <c r="D45" s="58"/>
      <c r="E45" s="1181" t="s">
        <v>10</v>
      </c>
      <c r="F45" s="1181"/>
      <c r="G45" s="1181"/>
      <c r="H45" s="1181"/>
      <c r="I45" s="1181"/>
      <c r="J45" s="1182"/>
      <c r="K45" s="59">
        <v>922</v>
      </c>
      <c r="L45" s="60">
        <v>950</v>
      </c>
      <c r="M45" s="60">
        <v>942</v>
      </c>
      <c r="N45" s="60">
        <v>892</v>
      </c>
      <c r="O45" s="61">
        <v>894</v>
      </c>
      <c r="P45" s="48"/>
      <c r="Q45" s="48"/>
      <c r="R45" s="48"/>
      <c r="S45" s="48"/>
      <c r="T45" s="48"/>
      <c r="U45" s="48"/>
    </row>
    <row r="46" spans="1:21" ht="30.75" customHeight="1" x14ac:dyDescent="0.15">
      <c r="A46" s="48"/>
      <c r="B46" s="1177"/>
      <c r="C46" s="1178"/>
      <c r="D46" s="62"/>
      <c r="E46" s="1154" t="s">
        <v>11</v>
      </c>
      <c r="F46" s="1154"/>
      <c r="G46" s="1154"/>
      <c r="H46" s="1154"/>
      <c r="I46" s="1154"/>
      <c r="J46" s="1155"/>
      <c r="K46" s="63" t="s">
        <v>491</v>
      </c>
      <c r="L46" s="64" t="s">
        <v>491</v>
      </c>
      <c r="M46" s="64" t="s">
        <v>491</v>
      </c>
      <c r="N46" s="64" t="s">
        <v>491</v>
      </c>
      <c r="O46" s="65" t="s">
        <v>491</v>
      </c>
      <c r="P46" s="48"/>
      <c r="Q46" s="48"/>
      <c r="R46" s="48"/>
      <c r="S46" s="48"/>
      <c r="T46" s="48"/>
      <c r="U46" s="48"/>
    </row>
    <row r="47" spans="1:21" ht="30.75" customHeight="1" x14ac:dyDescent="0.15">
      <c r="A47" s="48"/>
      <c r="B47" s="1177"/>
      <c r="C47" s="1178"/>
      <c r="D47" s="62"/>
      <c r="E47" s="1154" t="s">
        <v>12</v>
      </c>
      <c r="F47" s="1154"/>
      <c r="G47" s="1154"/>
      <c r="H47" s="1154"/>
      <c r="I47" s="1154"/>
      <c r="J47" s="1155"/>
      <c r="K47" s="63" t="s">
        <v>491</v>
      </c>
      <c r="L47" s="64" t="s">
        <v>491</v>
      </c>
      <c r="M47" s="64" t="s">
        <v>491</v>
      </c>
      <c r="N47" s="64" t="s">
        <v>491</v>
      </c>
      <c r="O47" s="65" t="s">
        <v>491</v>
      </c>
      <c r="P47" s="48"/>
      <c r="Q47" s="48"/>
      <c r="R47" s="48"/>
      <c r="S47" s="48"/>
      <c r="T47" s="48"/>
      <c r="U47" s="48"/>
    </row>
    <row r="48" spans="1:21" ht="30.75" customHeight="1" x14ac:dyDescent="0.15">
      <c r="A48" s="48"/>
      <c r="B48" s="1177"/>
      <c r="C48" s="1178"/>
      <c r="D48" s="62"/>
      <c r="E48" s="1154" t="s">
        <v>13</v>
      </c>
      <c r="F48" s="1154"/>
      <c r="G48" s="1154"/>
      <c r="H48" s="1154"/>
      <c r="I48" s="1154"/>
      <c r="J48" s="1155"/>
      <c r="K48" s="63">
        <v>192</v>
      </c>
      <c r="L48" s="64">
        <v>183</v>
      </c>
      <c r="M48" s="64">
        <v>166</v>
      </c>
      <c r="N48" s="64">
        <v>170</v>
      </c>
      <c r="O48" s="65">
        <v>133</v>
      </c>
      <c r="P48" s="48"/>
      <c r="Q48" s="48"/>
      <c r="R48" s="48"/>
      <c r="S48" s="48"/>
      <c r="T48" s="48"/>
      <c r="U48" s="48"/>
    </row>
    <row r="49" spans="1:21" ht="30.75" customHeight="1" x14ac:dyDescent="0.15">
      <c r="A49" s="48"/>
      <c r="B49" s="1177"/>
      <c r="C49" s="1178"/>
      <c r="D49" s="62"/>
      <c r="E49" s="1154" t="s">
        <v>14</v>
      </c>
      <c r="F49" s="1154"/>
      <c r="G49" s="1154"/>
      <c r="H49" s="1154"/>
      <c r="I49" s="1154"/>
      <c r="J49" s="1155"/>
      <c r="K49" s="63">
        <v>1</v>
      </c>
      <c r="L49" s="64">
        <v>13</v>
      </c>
      <c r="M49" s="64">
        <v>22</v>
      </c>
      <c r="N49" s="64">
        <v>22</v>
      </c>
      <c r="O49" s="65">
        <v>22</v>
      </c>
      <c r="P49" s="48"/>
      <c r="Q49" s="48"/>
      <c r="R49" s="48"/>
      <c r="S49" s="48"/>
      <c r="T49" s="48"/>
      <c r="U49" s="48"/>
    </row>
    <row r="50" spans="1:21" ht="30.75" customHeight="1" x14ac:dyDescent="0.15">
      <c r="A50" s="48"/>
      <c r="B50" s="1177"/>
      <c r="C50" s="1178"/>
      <c r="D50" s="62"/>
      <c r="E50" s="1154" t="s">
        <v>15</v>
      </c>
      <c r="F50" s="1154"/>
      <c r="G50" s="1154"/>
      <c r="H50" s="1154"/>
      <c r="I50" s="1154"/>
      <c r="J50" s="1155"/>
      <c r="K50" s="63">
        <v>5</v>
      </c>
      <c r="L50" s="64">
        <v>2</v>
      </c>
      <c r="M50" s="64" t="s">
        <v>491</v>
      </c>
      <c r="N50" s="64" t="s">
        <v>491</v>
      </c>
      <c r="O50" s="65" t="s">
        <v>491</v>
      </c>
      <c r="P50" s="48"/>
      <c r="Q50" s="48"/>
      <c r="R50" s="48"/>
      <c r="S50" s="48"/>
      <c r="T50" s="48"/>
      <c r="U50" s="48"/>
    </row>
    <row r="51" spans="1:21" ht="30.75" customHeight="1" x14ac:dyDescent="0.15">
      <c r="A51" s="48"/>
      <c r="B51" s="1179"/>
      <c r="C51" s="1180"/>
      <c r="D51" s="66"/>
      <c r="E51" s="1154" t="s">
        <v>16</v>
      </c>
      <c r="F51" s="1154"/>
      <c r="G51" s="1154"/>
      <c r="H51" s="1154"/>
      <c r="I51" s="1154"/>
      <c r="J51" s="1155"/>
      <c r="K51" s="63" t="s">
        <v>491</v>
      </c>
      <c r="L51" s="64" t="s">
        <v>491</v>
      </c>
      <c r="M51" s="64" t="s">
        <v>491</v>
      </c>
      <c r="N51" s="64" t="s">
        <v>491</v>
      </c>
      <c r="O51" s="65" t="s">
        <v>491</v>
      </c>
      <c r="P51" s="48"/>
      <c r="Q51" s="48"/>
      <c r="R51" s="48"/>
      <c r="S51" s="48"/>
      <c r="T51" s="48"/>
      <c r="U51" s="48"/>
    </row>
    <row r="52" spans="1:21" ht="30.75" customHeight="1" x14ac:dyDescent="0.15">
      <c r="A52" s="48"/>
      <c r="B52" s="1152" t="s">
        <v>17</v>
      </c>
      <c r="C52" s="1153"/>
      <c r="D52" s="66"/>
      <c r="E52" s="1154" t="s">
        <v>18</v>
      </c>
      <c r="F52" s="1154"/>
      <c r="G52" s="1154"/>
      <c r="H52" s="1154"/>
      <c r="I52" s="1154"/>
      <c r="J52" s="1155"/>
      <c r="K52" s="63">
        <v>891</v>
      </c>
      <c r="L52" s="64">
        <v>862</v>
      </c>
      <c r="M52" s="64">
        <v>805</v>
      </c>
      <c r="N52" s="64">
        <v>755</v>
      </c>
      <c r="O52" s="65">
        <v>721</v>
      </c>
      <c r="P52" s="48"/>
      <c r="Q52" s="48"/>
      <c r="R52" s="48"/>
      <c r="S52" s="48"/>
      <c r="T52" s="48"/>
      <c r="U52" s="48"/>
    </row>
    <row r="53" spans="1:21" ht="30.75" customHeight="1" thickBot="1" x14ac:dyDescent="0.2">
      <c r="A53" s="48"/>
      <c r="B53" s="1156" t="s">
        <v>19</v>
      </c>
      <c r="C53" s="1157"/>
      <c r="D53" s="67"/>
      <c r="E53" s="1158" t="s">
        <v>20</v>
      </c>
      <c r="F53" s="1158"/>
      <c r="G53" s="1158"/>
      <c r="H53" s="1158"/>
      <c r="I53" s="1158"/>
      <c r="J53" s="1159"/>
      <c r="K53" s="68">
        <v>229</v>
      </c>
      <c r="L53" s="69">
        <v>286</v>
      </c>
      <c r="M53" s="69">
        <v>325</v>
      </c>
      <c r="N53" s="69">
        <v>329</v>
      </c>
      <c r="O53" s="70">
        <v>328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160" t="s">
        <v>24</v>
      </c>
      <c r="C58" s="1161"/>
      <c r="D58" s="1166" t="s">
        <v>25</v>
      </c>
      <c r="E58" s="1167"/>
      <c r="F58" s="1167"/>
      <c r="G58" s="1167"/>
      <c r="H58" s="1167"/>
      <c r="I58" s="1167"/>
      <c r="J58" s="1168"/>
      <c r="K58" s="83" t="s">
        <v>491</v>
      </c>
      <c r="L58" s="84" t="s">
        <v>491</v>
      </c>
      <c r="M58" s="84" t="s">
        <v>491</v>
      </c>
      <c r="N58" s="84" t="s">
        <v>491</v>
      </c>
      <c r="O58" s="85" t="s">
        <v>491</v>
      </c>
    </row>
    <row r="59" spans="1:21" ht="31.5" customHeight="1" x14ac:dyDescent="0.15">
      <c r="B59" s="1162"/>
      <c r="C59" s="1163"/>
      <c r="D59" s="1169" t="s">
        <v>26</v>
      </c>
      <c r="E59" s="1170"/>
      <c r="F59" s="1170"/>
      <c r="G59" s="1170"/>
      <c r="H59" s="1170"/>
      <c r="I59" s="1170"/>
      <c r="J59" s="1171"/>
      <c r="K59" s="86" t="s">
        <v>491</v>
      </c>
      <c r="L59" s="87" t="s">
        <v>491</v>
      </c>
      <c r="M59" s="87" t="s">
        <v>491</v>
      </c>
      <c r="N59" s="87" t="s">
        <v>491</v>
      </c>
      <c r="O59" s="88" t="s">
        <v>491</v>
      </c>
    </row>
    <row r="60" spans="1:21" ht="31.5" customHeight="1" thickBot="1" x14ac:dyDescent="0.2">
      <c r="B60" s="1164"/>
      <c r="C60" s="1165"/>
      <c r="D60" s="1172" t="s">
        <v>27</v>
      </c>
      <c r="E60" s="1173"/>
      <c r="F60" s="1173"/>
      <c r="G60" s="1173"/>
      <c r="H60" s="1173"/>
      <c r="I60" s="1173"/>
      <c r="J60" s="1174"/>
      <c r="K60" s="89" t="s">
        <v>491</v>
      </c>
      <c r="L60" s="90" t="s">
        <v>491</v>
      </c>
      <c r="M60" s="90" t="s">
        <v>491</v>
      </c>
      <c r="N60" s="90" t="s">
        <v>491</v>
      </c>
      <c r="O60" s="91" t="s">
        <v>491</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J449xFw+Qjmtekk7kDvpaxtRMn6/28tI6xlfqkSvzAw0u5CD9ueaTFAJyFac/ldTeUW6sKVH+dtklcz2mE/ag==" saltValue="Pf6B0cn48h0bJczXCuBhp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95" t="s">
        <v>30</v>
      </c>
      <c r="C41" s="1196"/>
      <c r="D41" s="105"/>
      <c r="E41" s="1197" t="s">
        <v>31</v>
      </c>
      <c r="F41" s="1197"/>
      <c r="G41" s="1197"/>
      <c r="H41" s="1198"/>
      <c r="I41" s="343">
        <v>9005</v>
      </c>
      <c r="J41" s="344">
        <v>8660</v>
      </c>
      <c r="K41" s="344">
        <v>7959</v>
      </c>
      <c r="L41" s="344">
        <v>7575</v>
      </c>
      <c r="M41" s="345">
        <v>7256</v>
      </c>
    </row>
    <row r="42" spans="2:13" ht="27.75" customHeight="1" x14ac:dyDescent="0.15">
      <c r="B42" s="1185"/>
      <c r="C42" s="1186"/>
      <c r="D42" s="106"/>
      <c r="E42" s="1189" t="s">
        <v>32</v>
      </c>
      <c r="F42" s="1189"/>
      <c r="G42" s="1189"/>
      <c r="H42" s="1190"/>
      <c r="I42" s="346">
        <v>136</v>
      </c>
      <c r="J42" s="347">
        <v>103</v>
      </c>
      <c r="K42" s="347">
        <v>73</v>
      </c>
      <c r="L42" s="347">
        <v>69</v>
      </c>
      <c r="M42" s="348">
        <v>41</v>
      </c>
    </row>
    <row r="43" spans="2:13" ht="27.75" customHeight="1" x14ac:dyDescent="0.15">
      <c r="B43" s="1185"/>
      <c r="C43" s="1186"/>
      <c r="D43" s="106"/>
      <c r="E43" s="1189" t="s">
        <v>33</v>
      </c>
      <c r="F43" s="1189"/>
      <c r="G43" s="1189"/>
      <c r="H43" s="1190"/>
      <c r="I43" s="346">
        <v>2232</v>
      </c>
      <c r="J43" s="347">
        <v>2096</v>
      </c>
      <c r="K43" s="347">
        <v>2090</v>
      </c>
      <c r="L43" s="347">
        <v>1733</v>
      </c>
      <c r="M43" s="348">
        <v>1654</v>
      </c>
    </row>
    <row r="44" spans="2:13" ht="27.75" customHeight="1" x14ac:dyDescent="0.15">
      <c r="B44" s="1185"/>
      <c r="C44" s="1186"/>
      <c r="D44" s="106"/>
      <c r="E44" s="1189" t="s">
        <v>34</v>
      </c>
      <c r="F44" s="1189"/>
      <c r="G44" s="1189"/>
      <c r="H44" s="1190"/>
      <c r="I44" s="346">
        <v>207</v>
      </c>
      <c r="J44" s="347">
        <v>191</v>
      </c>
      <c r="K44" s="347">
        <v>165</v>
      </c>
      <c r="L44" s="347">
        <v>161</v>
      </c>
      <c r="M44" s="348">
        <v>139</v>
      </c>
    </row>
    <row r="45" spans="2:13" ht="27.75" customHeight="1" x14ac:dyDescent="0.15">
      <c r="B45" s="1185"/>
      <c r="C45" s="1186"/>
      <c r="D45" s="106"/>
      <c r="E45" s="1189" t="s">
        <v>35</v>
      </c>
      <c r="F45" s="1189"/>
      <c r="G45" s="1189"/>
      <c r="H45" s="1190"/>
      <c r="I45" s="346">
        <v>936</v>
      </c>
      <c r="J45" s="347">
        <v>841</v>
      </c>
      <c r="K45" s="347">
        <v>848</v>
      </c>
      <c r="L45" s="347">
        <v>783</v>
      </c>
      <c r="M45" s="348">
        <v>763</v>
      </c>
    </row>
    <row r="46" spans="2:13" ht="27.75" customHeight="1" x14ac:dyDescent="0.15">
      <c r="B46" s="1185"/>
      <c r="C46" s="1186"/>
      <c r="D46" s="107"/>
      <c r="E46" s="1189" t="s">
        <v>36</v>
      </c>
      <c r="F46" s="1189"/>
      <c r="G46" s="1189"/>
      <c r="H46" s="1190"/>
      <c r="I46" s="346" t="s">
        <v>491</v>
      </c>
      <c r="J46" s="347" t="s">
        <v>491</v>
      </c>
      <c r="K46" s="347" t="s">
        <v>491</v>
      </c>
      <c r="L46" s="347" t="s">
        <v>491</v>
      </c>
      <c r="M46" s="348" t="s">
        <v>491</v>
      </c>
    </row>
    <row r="47" spans="2:13" ht="27.75" customHeight="1" x14ac:dyDescent="0.15">
      <c r="B47" s="1185"/>
      <c r="C47" s="1186"/>
      <c r="D47" s="108"/>
      <c r="E47" s="1199" t="s">
        <v>37</v>
      </c>
      <c r="F47" s="1200"/>
      <c r="G47" s="1200"/>
      <c r="H47" s="1201"/>
      <c r="I47" s="346" t="s">
        <v>491</v>
      </c>
      <c r="J47" s="347" t="s">
        <v>491</v>
      </c>
      <c r="K47" s="347" t="s">
        <v>491</v>
      </c>
      <c r="L47" s="347" t="s">
        <v>491</v>
      </c>
      <c r="M47" s="348" t="s">
        <v>491</v>
      </c>
    </row>
    <row r="48" spans="2:13" ht="27.75" customHeight="1" x14ac:dyDescent="0.15">
      <c r="B48" s="1185"/>
      <c r="C48" s="1186"/>
      <c r="D48" s="106"/>
      <c r="E48" s="1189" t="s">
        <v>38</v>
      </c>
      <c r="F48" s="1189"/>
      <c r="G48" s="1189"/>
      <c r="H48" s="1190"/>
      <c r="I48" s="346" t="s">
        <v>491</v>
      </c>
      <c r="J48" s="347" t="s">
        <v>491</v>
      </c>
      <c r="K48" s="347" t="s">
        <v>491</v>
      </c>
      <c r="L48" s="347" t="s">
        <v>491</v>
      </c>
      <c r="M48" s="348" t="s">
        <v>491</v>
      </c>
    </row>
    <row r="49" spans="2:13" ht="27.75" customHeight="1" x14ac:dyDescent="0.15">
      <c r="B49" s="1187"/>
      <c r="C49" s="1188"/>
      <c r="D49" s="106"/>
      <c r="E49" s="1189" t="s">
        <v>39</v>
      </c>
      <c r="F49" s="1189"/>
      <c r="G49" s="1189"/>
      <c r="H49" s="1190"/>
      <c r="I49" s="346" t="s">
        <v>491</v>
      </c>
      <c r="J49" s="347" t="s">
        <v>491</v>
      </c>
      <c r="K49" s="347" t="s">
        <v>491</v>
      </c>
      <c r="L49" s="347" t="s">
        <v>491</v>
      </c>
      <c r="M49" s="348" t="s">
        <v>491</v>
      </c>
    </row>
    <row r="50" spans="2:13" ht="27.75" customHeight="1" x14ac:dyDescent="0.15">
      <c r="B50" s="1183" t="s">
        <v>40</v>
      </c>
      <c r="C50" s="1184"/>
      <c r="D50" s="109"/>
      <c r="E50" s="1189" t="s">
        <v>41</v>
      </c>
      <c r="F50" s="1189"/>
      <c r="G50" s="1189"/>
      <c r="H50" s="1190"/>
      <c r="I50" s="346">
        <v>10594</v>
      </c>
      <c r="J50" s="347">
        <v>11562</v>
      </c>
      <c r="K50" s="347">
        <v>12449</v>
      </c>
      <c r="L50" s="347">
        <v>11873</v>
      </c>
      <c r="M50" s="348">
        <v>11571</v>
      </c>
    </row>
    <row r="51" spans="2:13" ht="27.75" customHeight="1" x14ac:dyDescent="0.15">
      <c r="B51" s="1185"/>
      <c r="C51" s="1186"/>
      <c r="D51" s="106"/>
      <c r="E51" s="1189" t="s">
        <v>42</v>
      </c>
      <c r="F51" s="1189"/>
      <c r="G51" s="1189"/>
      <c r="H51" s="1190"/>
      <c r="I51" s="346">
        <v>138</v>
      </c>
      <c r="J51" s="347">
        <v>121</v>
      </c>
      <c r="K51" s="347">
        <v>103</v>
      </c>
      <c r="L51" s="347">
        <v>89</v>
      </c>
      <c r="M51" s="348">
        <v>78</v>
      </c>
    </row>
    <row r="52" spans="2:13" ht="27.75" customHeight="1" x14ac:dyDescent="0.15">
      <c r="B52" s="1187"/>
      <c r="C52" s="1188"/>
      <c r="D52" s="106"/>
      <c r="E52" s="1189" t="s">
        <v>43</v>
      </c>
      <c r="F52" s="1189"/>
      <c r="G52" s="1189"/>
      <c r="H52" s="1190"/>
      <c r="I52" s="346">
        <v>7883</v>
      </c>
      <c r="J52" s="347">
        <v>7440</v>
      </c>
      <c r="K52" s="347">
        <v>6812</v>
      </c>
      <c r="L52" s="347">
        <v>6434</v>
      </c>
      <c r="M52" s="348">
        <v>6100</v>
      </c>
    </row>
    <row r="53" spans="2:13" ht="27.75" customHeight="1" thickBot="1" x14ac:dyDescent="0.2">
      <c r="B53" s="1191" t="s">
        <v>19</v>
      </c>
      <c r="C53" s="1192"/>
      <c r="D53" s="110"/>
      <c r="E53" s="1193" t="s">
        <v>44</v>
      </c>
      <c r="F53" s="1193"/>
      <c r="G53" s="1193"/>
      <c r="H53" s="1194"/>
      <c r="I53" s="349">
        <v>-6099</v>
      </c>
      <c r="J53" s="350">
        <v>-7232</v>
      </c>
      <c r="K53" s="350">
        <v>-8229</v>
      </c>
      <c r="L53" s="350">
        <v>-8075</v>
      </c>
      <c r="M53" s="351">
        <v>-7897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1lxRSZLyon2UyL4kgX51iJt4IXIZS3mEzJmseTWxmdDz/vaNPaoiiC6TcAqkPFojKDMdEYEEckA5DDN7VODPg==" saltValue="GJO/OlSGcRNLtUgS2eq47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10" t="s">
        <v>46</v>
      </c>
      <c r="D55" s="1210"/>
      <c r="E55" s="1211"/>
      <c r="F55" s="352">
        <v>6107</v>
      </c>
      <c r="G55" s="352">
        <v>5870</v>
      </c>
      <c r="H55" s="353">
        <v>5826</v>
      </c>
    </row>
    <row r="56" spans="2:8" ht="52.5" customHeight="1" x14ac:dyDescent="0.15">
      <c r="B56" s="122"/>
      <c r="C56" s="1212" t="s">
        <v>47</v>
      </c>
      <c r="D56" s="1212"/>
      <c r="E56" s="1213"/>
      <c r="F56" s="354">
        <v>941</v>
      </c>
      <c r="G56" s="354">
        <v>592</v>
      </c>
      <c r="H56" s="355">
        <v>657</v>
      </c>
    </row>
    <row r="57" spans="2:8" ht="53.25" customHeight="1" x14ac:dyDescent="0.15">
      <c r="B57" s="122"/>
      <c r="C57" s="1214" t="s">
        <v>48</v>
      </c>
      <c r="D57" s="1214"/>
      <c r="E57" s="1215"/>
      <c r="F57" s="356">
        <v>7537</v>
      </c>
      <c r="G57" s="356">
        <v>7528</v>
      </c>
      <c r="H57" s="357">
        <v>7866</v>
      </c>
    </row>
    <row r="58" spans="2:8" ht="45.75" customHeight="1" x14ac:dyDescent="0.15">
      <c r="B58" s="123"/>
      <c r="C58" s="1202" t="s">
        <v>573</v>
      </c>
      <c r="D58" s="1203"/>
      <c r="E58" s="1204"/>
      <c r="F58" s="358">
        <v>2461</v>
      </c>
      <c r="G58" s="358">
        <v>2450</v>
      </c>
      <c r="H58" s="359">
        <v>2441</v>
      </c>
    </row>
    <row r="59" spans="2:8" ht="45.75" customHeight="1" x14ac:dyDescent="0.15">
      <c r="B59" s="123"/>
      <c r="C59" s="1202" t="s">
        <v>574</v>
      </c>
      <c r="D59" s="1203"/>
      <c r="E59" s="1204"/>
      <c r="F59" s="358">
        <v>722</v>
      </c>
      <c r="G59" s="358">
        <v>1066</v>
      </c>
      <c r="H59" s="359">
        <v>1302</v>
      </c>
    </row>
    <row r="60" spans="2:8" ht="45.75" customHeight="1" x14ac:dyDescent="0.15">
      <c r="B60" s="123"/>
      <c r="C60" s="1202" t="s">
        <v>575</v>
      </c>
      <c r="D60" s="1203"/>
      <c r="E60" s="1204"/>
      <c r="F60" s="358">
        <v>1008</v>
      </c>
      <c r="G60" s="358">
        <v>1009</v>
      </c>
      <c r="H60" s="359">
        <v>1010</v>
      </c>
    </row>
    <row r="61" spans="2:8" ht="45.75" customHeight="1" x14ac:dyDescent="0.15">
      <c r="B61" s="123"/>
      <c r="C61" s="1202" t="s">
        <v>576</v>
      </c>
      <c r="D61" s="1203"/>
      <c r="E61" s="1204"/>
      <c r="F61" s="358">
        <v>570</v>
      </c>
      <c r="G61" s="358">
        <v>558</v>
      </c>
      <c r="H61" s="359">
        <v>543</v>
      </c>
    </row>
    <row r="62" spans="2:8" ht="45.75" customHeight="1" thickBot="1" x14ac:dyDescent="0.2">
      <c r="B62" s="124"/>
      <c r="C62" s="1205" t="s">
        <v>577</v>
      </c>
      <c r="D62" s="1206"/>
      <c r="E62" s="1207"/>
      <c r="F62" s="360">
        <v>257</v>
      </c>
      <c r="G62" s="360">
        <v>470</v>
      </c>
      <c r="H62" s="361">
        <v>471</v>
      </c>
    </row>
    <row r="63" spans="2:8" ht="52.5" customHeight="1" thickBot="1" x14ac:dyDescent="0.2">
      <c r="B63" s="125"/>
      <c r="C63" s="1208" t="s">
        <v>49</v>
      </c>
      <c r="D63" s="1208"/>
      <c r="E63" s="1209"/>
      <c r="F63" s="362">
        <v>14586</v>
      </c>
      <c r="G63" s="362">
        <v>13990</v>
      </c>
      <c r="H63" s="363">
        <v>14349</v>
      </c>
    </row>
    <row r="64" spans="2:8" x14ac:dyDescent="0.15"/>
  </sheetData>
  <sheetProtection algorithmName="SHA-512" hashValue="EfIuGnMxqLLJOQeWbJtXXyYRg002f+9VLocVkP1VfJwPoYZg/ptTD4MdPQSVbd/l6F6Z90NHeiLoIFmhFgNzuQ==" saltValue="Z+jrFNVDgHoxHpnfQwjn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529</v>
      </c>
      <c r="G2" s="139"/>
      <c r="H2" s="140"/>
    </row>
    <row r="3" spans="1:8" x14ac:dyDescent="0.15">
      <c r="A3" s="136" t="s">
        <v>522</v>
      </c>
      <c r="B3" s="141"/>
      <c r="C3" s="142"/>
      <c r="D3" s="143">
        <v>229864</v>
      </c>
      <c r="E3" s="144"/>
      <c r="F3" s="145">
        <v>200194</v>
      </c>
      <c r="G3" s="146"/>
      <c r="H3" s="147"/>
    </row>
    <row r="4" spans="1:8" x14ac:dyDescent="0.15">
      <c r="A4" s="148"/>
      <c r="B4" s="149"/>
      <c r="C4" s="150"/>
      <c r="D4" s="151">
        <v>169471</v>
      </c>
      <c r="E4" s="152"/>
      <c r="F4" s="153">
        <v>106422</v>
      </c>
      <c r="G4" s="154"/>
      <c r="H4" s="155"/>
    </row>
    <row r="5" spans="1:8" x14ac:dyDescent="0.15">
      <c r="A5" s="136" t="s">
        <v>524</v>
      </c>
      <c r="B5" s="141"/>
      <c r="C5" s="142"/>
      <c r="D5" s="143">
        <v>147165</v>
      </c>
      <c r="E5" s="144"/>
      <c r="F5" s="145">
        <v>196914</v>
      </c>
      <c r="G5" s="146"/>
      <c r="H5" s="147"/>
    </row>
    <row r="6" spans="1:8" x14ac:dyDescent="0.15">
      <c r="A6" s="148"/>
      <c r="B6" s="149"/>
      <c r="C6" s="150"/>
      <c r="D6" s="151">
        <v>115590</v>
      </c>
      <c r="E6" s="152"/>
      <c r="F6" s="153">
        <v>98966</v>
      </c>
      <c r="G6" s="154"/>
      <c r="H6" s="155"/>
    </row>
    <row r="7" spans="1:8" x14ac:dyDescent="0.15">
      <c r="A7" s="136" t="s">
        <v>525</v>
      </c>
      <c r="B7" s="141"/>
      <c r="C7" s="142"/>
      <c r="D7" s="143">
        <v>234095</v>
      </c>
      <c r="E7" s="144"/>
      <c r="F7" s="145">
        <v>204757</v>
      </c>
      <c r="G7" s="146"/>
      <c r="H7" s="147"/>
    </row>
    <row r="8" spans="1:8" x14ac:dyDescent="0.15">
      <c r="A8" s="148"/>
      <c r="B8" s="149"/>
      <c r="C8" s="150"/>
      <c r="D8" s="151">
        <v>189228</v>
      </c>
      <c r="E8" s="152"/>
      <c r="F8" s="153">
        <v>106071</v>
      </c>
      <c r="G8" s="154"/>
      <c r="H8" s="155"/>
    </row>
    <row r="9" spans="1:8" x14ac:dyDescent="0.15">
      <c r="A9" s="136" t="s">
        <v>526</v>
      </c>
      <c r="B9" s="141"/>
      <c r="C9" s="142"/>
      <c r="D9" s="143">
        <v>350811</v>
      </c>
      <c r="E9" s="144"/>
      <c r="F9" s="145">
        <v>194971</v>
      </c>
      <c r="G9" s="146"/>
      <c r="H9" s="147"/>
    </row>
    <row r="10" spans="1:8" x14ac:dyDescent="0.15">
      <c r="A10" s="148"/>
      <c r="B10" s="149"/>
      <c r="C10" s="150"/>
      <c r="D10" s="151">
        <v>259895</v>
      </c>
      <c r="E10" s="152"/>
      <c r="F10" s="153">
        <v>105966</v>
      </c>
      <c r="G10" s="154"/>
      <c r="H10" s="155"/>
    </row>
    <row r="11" spans="1:8" x14ac:dyDescent="0.15">
      <c r="A11" s="136" t="s">
        <v>527</v>
      </c>
      <c r="B11" s="141"/>
      <c r="C11" s="142"/>
      <c r="D11" s="143">
        <v>223835</v>
      </c>
      <c r="E11" s="144"/>
      <c r="F11" s="145">
        <v>224172</v>
      </c>
      <c r="G11" s="146"/>
      <c r="H11" s="147"/>
    </row>
    <row r="12" spans="1:8" x14ac:dyDescent="0.15">
      <c r="A12" s="148"/>
      <c r="B12" s="149"/>
      <c r="C12" s="156"/>
      <c r="D12" s="151">
        <v>139841</v>
      </c>
      <c r="E12" s="152"/>
      <c r="F12" s="153">
        <v>117611</v>
      </c>
      <c r="G12" s="154"/>
      <c r="H12" s="155"/>
    </row>
    <row r="13" spans="1:8" x14ac:dyDescent="0.15">
      <c r="A13" s="136"/>
      <c r="B13" s="141"/>
      <c r="C13" s="157"/>
      <c r="D13" s="158">
        <v>237154</v>
      </c>
      <c r="E13" s="159"/>
      <c r="F13" s="160">
        <v>204202</v>
      </c>
      <c r="G13" s="161"/>
      <c r="H13" s="147"/>
    </row>
    <row r="14" spans="1:8" x14ac:dyDescent="0.15">
      <c r="A14" s="148"/>
      <c r="B14" s="149"/>
      <c r="C14" s="150"/>
      <c r="D14" s="151">
        <v>174805</v>
      </c>
      <c r="E14" s="152"/>
      <c r="F14" s="153">
        <v>107007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13.83</v>
      </c>
      <c r="C19" s="162">
        <f>ROUND(VALUE(SUBSTITUTE(実質収支比率等に係る経年分析!G$48,"▲","-")),2)</f>
        <v>21.6</v>
      </c>
      <c r="D19" s="162">
        <f>ROUND(VALUE(SUBSTITUTE(実質収支比率等に係る経年分析!H$48,"▲","-")),2)</f>
        <v>4.68</v>
      </c>
      <c r="E19" s="162">
        <f>ROUND(VALUE(SUBSTITUTE(実質収支比率等に係る経年分析!I$48,"▲","-")),2)</f>
        <v>5.45</v>
      </c>
      <c r="F19" s="162">
        <f>ROUND(VALUE(SUBSTITUTE(実質収支比率等に係る経年分析!J$48,"▲","-")),2)</f>
        <v>4.3499999999999996</v>
      </c>
    </row>
    <row r="20" spans="1:11" x14ac:dyDescent="0.15">
      <c r="A20" s="162" t="s">
        <v>53</v>
      </c>
      <c r="B20" s="162">
        <f>ROUND(VALUE(SUBSTITUTE(実質収支比率等に係る経年分析!F$47,"▲","-")),2)</f>
        <v>82.27</v>
      </c>
      <c r="C20" s="162">
        <f>ROUND(VALUE(SUBSTITUTE(実質収支比率等に係る経年分析!G$47,"▲","-")),2)</f>
        <v>94.92</v>
      </c>
      <c r="D20" s="162">
        <f>ROUND(VALUE(SUBSTITUTE(実質収支比率等に係る経年分析!H$47,"▲","-")),2)</f>
        <v>108.72</v>
      </c>
      <c r="E20" s="162">
        <f>ROUND(VALUE(SUBSTITUTE(実質収支比率等に係る経年分析!I$47,"▲","-")),2)</f>
        <v>106.46</v>
      </c>
      <c r="F20" s="162">
        <f>ROUND(VALUE(SUBSTITUTE(実質収支比率等に係る経年分析!J$47,"▲","-")),2)</f>
        <v>106.02</v>
      </c>
    </row>
    <row r="21" spans="1:11" x14ac:dyDescent="0.15">
      <c r="A21" s="162" t="s">
        <v>54</v>
      </c>
      <c r="B21" s="162">
        <f>IF(ISNUMBER(VALUE(SUBSTITUTE(実質収支比率等に係る経年分析!F$49,"▲","-"))),ROUND(VALUE(SUBSTITUTE(実質収支比率等に係る経年分析!F$49,"▲","-")),2),NA())</f>
        <v>13</v>
      </c>
      <c r="C21" s="162">
        <f>IF(ISNUMBER(VALUE(SUBSTITUTE(実質収支比率等に係る経年分析!G$49,"▲","-"))),ROUND(VALUE(SUBSTITUTE(実質収支比率等に係る経年分析!G$49,"▲","-")),2),NA())</f>
        <v>23.95</v>
      </c>
      <c r="D21" s="162">
        <f>IF(ISNUMBER(VALUE(SUBSTITUTE(実質収支比率等に係る経年分析!H$49,"▲","-"))),ROUND(VALUE(SUBSTITUTE(実質収支比率等に係る経年分析!H$49,"▲","-")),2),NA())</f>
        <v>-2.57</v>
      </c>
      <c r="E21" s="162">
        <f>IF(ISNUMBER(VALUE(SUBSTITUTE(実質収支比率等に係る経年分析!I$49,"▲","-"))),ROUND(VALUE(SUBSTITUTE(実質収支比率等に係る経年分析!I$49,"▲","-")),2),NA())</f>
        <v>-3.63</v>
      </c>
      <c r="F21" s="162">
        <f>IF(ISNUMBER(VALUE(SUBSTITUTE(実質収支比率等に係る経年分析!J$49,"▲","-"))),ROUND(VALUE(SUBSTITUTE(実質収支比率等に係る経年分析!J$49,"▲","-")),2),NA())</f>
        <v>-1.92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1.61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0.73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0.89</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1.41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国民健康保険（事業勘定）特別会計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1.47</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1.2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0.72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0.08</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学校給食特別会計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下水道事業会計（特定地域生活排水処理事業）</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0.03</v>
      </c>
    </row>
    <row r="32" spans="1:11" x14ac:dyDescent="0.15">
      <c r="A32" s="163" t="str">
        <f>IF(連結実質赤字比率に係る赤字・黒字の構成分析!C$38="",NA(),連結実質赤字比率に係る赤字・黒字の構成分析!C$38)</f>
        <v>下水道事業会計（小規模下水道事業）</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0.04</v>
      </c>
    </row>
    <row r="33" spans="1:16" x14ac:dyDescent="0.15">
      <c r="A33" s="163" t="str">
        <f>IF(連結実質赤字比率に係る赤字・黒字の構成分析!C$37="",NA(),連結実質赤字比率に係る赤字・黒字の構成分析!C$37)</f>
        <v>介護保険（保険事業勘定）特別会計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0.83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0.76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0.13</v>
      </c>
    </row>
    <row r="34" spans="1:16" x14ac:dyDescent="0.15">
      <c r="A34" s="163" t="str">
        <f>IF(連結実質赤字比率に係る赤字・黒字の構成分析!C$36="",NA(),連結実質赤字比率に係る赤字・黒字の構成分析!C$36)</f>
        <v>下水道事業会計（公共下水道事業）</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0.34</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13.83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21.59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4.67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5.44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4.34</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3.83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4.92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6.29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7.36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8.51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891</v>
      </c>
      <c r="E42" s="164"/>
      <c r="F42" s="164"/>
      <c r="G42" s="164">
        <f>'実質公債費比率（分子）の構造'!L$52</f>
        <v>862</v>
      </c>
      <c r="H42" s="164"/>
      <c r="I42" s="164"/>
      <c r="J42" s="164">
        <f>'実質公債費比率（分子）の構造'!M$52</f>
        <v>805</v>
      </c>
      <c r="K42" s="164"/>
      <c r="L42" s="164"/>
      <c r="M42" s="164">
        <f>'実質公債費比率（分子）の構造'!N$52</f>
        <v>755</v>
      </c>
      <c r="N42" s="164"/>
      <c r="O42" s="164"/>
      <c r="P42" s="164">
        <f>'実質公債費比率（分子）の構造'!O$52</f>
        <v>721</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5</v>
      </c>
      <c r="C44" s="164"/>
      <c r="D44" s="164"/>
      <c r="E44" s="164">
        <f>'実質公債費比率（分子）の構造'!L$50</f>
        <v>2</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v>
      </c>
      <c r="C45" s="164"/>
      <c r="D45" s="164"/>
      <c r="E45" s="164">
        <f>'実質公債費比率（分子）の構造'!L$49</f>
        <v>13</v>
      </c>
      <c r="F45" s="164"/>
      <c r="G45" s="164"/>
      <c r="H45" s="164">
        <f>'実質公債費比率（分子）の構造'!M$49</f>
        <v>22</v>
      </c>
      <c r="I45" s="164"/>
      <c r="J45" s="164"/>
      <c r="K45" s="164">
        <f>'実質公債費比率（分子）の構造'!N$49</f>
        <v>22</v>
      </c>
      <c r="L45" s="164"/>
      <c r="M45" s="164"/>
      <c r="N45" s="164">
        <f>'実質公債費比率（分子）の構造'!O$49</f>
        <v>22</v>
      </c>
      <c r="O45" s="164"/>
      <c r="P45" s="164"/>
    </row>
    <row r="46" spans="1:16" x14ac:dyDescent="0.15">
      <c r="A46" s="164" t="s">
        <v>64</v>
      </c>
      <c r="B46" s="164">
        <f>'実質公債費比率（分子）の構造'!K$48</f>
        <v>192</v>
      </c>
      <c r="C46" s="164"/>
      <c r="D46" s="164"/>
      <c r="E46" s="164">
        <f>'実質公債費比率（分子）の構造'!L$48</f>
        <v>183</v>
      </c>
      <c r="F46" s="164"/>
      <c r="G46" s="164"/>
      <c r="H46" s="164">
        <f>'実質公債費比率（分子）の構造'!M$48</f>
        <v>166</v>
      </c>
      <c r="I46" s="164"/>
      <c r="J46" s="164"/>
      <c r="K46" s="164">
        <f>'実質公債費比率（分子）の構造'!N$48</f>
        <v>170</v>
      </c>
      <c r="L46" s="164"/>
      <c r="M46" s="164"/>
      <c r="N46" s="164">
        <f>'実質公債費比率（分子）の構造'!O$48</f>
        <v>133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922</v>
      </c>
      <c r="C49" s="164"/>
      <c r="D49" s="164"/>
      <c r="E49" s="164">
        <f>'実質公債費比率（分子）の構造'!L$45</f>
        <v>950</v>
      </c>
      <c r="F49" s="164"/>
      <c r="G49" s="164"/>
      <c r="H49" s="164">
        <f>'実質公債費比率（分子）の構造'!M$45</f>
        <v>942</v>
      </c>
      <c r="I49" s="164"/>
      <c r="J49" s="164"/>
      <c r="K49" s="164">
        <f>'実質公債費比率（分子）の構造'!N$45</f>
        <v>892</v>
      </c>
      <c r="L49" s="164"/>
      <c r="M49" s="164"/>
      <c r="N49" s="164">
        <f>'実質公債費比率（分子）の構造'!O$45</f>
        <v>894</v>
      </c>
      <c r="O49" s="164"/>
      <c r="P49" s="164"/>
    </row>
    <row r="50" spans="1:16" x14ac:dyDescent="0.15">
      <c r="A50" s="164" t="s">
        <v>67</v>
      </c>
      <c r="B50" s="164" t="e">
        <f>NA()</f>
        <v>#N/A</v>
      </c>
      <c r="C50" s="164">
        <f>IF(ISNUMBER('実質公債費比率（分子）の構造'!K$53),'実質公債費比率（分子）の構造'!K$53,NA())</f>
        <v>229</v>
      </c>
      <c r="D50" s="164" t="e">
        <f>NA()</f>
        <v>#N/A</v>
      </c>
      <c r="E50" s="164" t="e">
        <f>NA()</f>
        <v>#N/A</v>
      </c>
      <c r="F50" s="164">
        <f>IF(ISNUMBER('実質公債費比率（分子）の構造'!L$53),'実質公債費比率（分子）の構造'!L$53,NA())</f>
        <v>286</v>
      </c>
      <c r="G50" s="164" t="e">
        <f>NA()</f>
        <v>#N/A</v>
      </c>
      <c r="H50" s="164" t="e">
        <f>NA()</f>
        <v>#N/A</v>
      </c>
      <c r="I50" s="164">
        <f>IF(ISNUMBER('実質公債費比率（分子）の構造'!M$53),'実質公債費比率（分子）の構造'!M$53,NA())</f>
        <v>325</v>
      </c>
      <c r="J50" s="164" t="e">
        <f>NA()</f>
        <v>#N/A</v>
      </c>
      <c r="K50" s="164" t="e">
        <f>NA()</f>
        <v>#N/A</v>
      </c>
      <c r="L50" s="164">
        <f>IF(ISNUMBER('実質公債費比率（分子）の構造'!N$53),'実質公債費比率（分子）の構造'!N$53,NA())</f>
        <v>329</v>
      </c>
      <c r="M50" s="164" t="e">
        <f>NA()</f>
        <v>#N/A</v>
      </c>
      <c r="N50" s="164" t="e">
        <f>NA()</f>
        <v>#N/A</v>
      </c>
      <c r="O50" s="164">
        <f>IF(ISNUMBER('実質公債費比率（分子）の構造'!O$53),'実質公債費比率（分子）の構造'!O$53,NA())</f>
        <v>328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7883</v>
      </c>
      <c r="E56" s="163"/>
      <c r="F56" s="163"/>
      <c r="G56" s="163">
        <f>'将来負担比率（分子）の構造'!J$52</f>
        <v>7440</v>
      </c>
      <c r="H56" s="163"/>
      <c r="I56" s="163"/>
      <c r="J56" s="163">
        <f>'将来負担比率（分子）の構造'!K$52</f>
        <v>6812</v>
      </c>
      <c r="K56" s="163"/>
      <c r="L56" s="163"/>
      <c r="M56" s="163">
        <f>'将来負担比率（分子）の構造'!L$52</f>
        <v>6434</v>
      </c>
      <c r="N56" s="163"/>
      <c r="O56" s="163"/>
      <c r="P56" s="163">
        <f>'将来負担比率（分子）の構造'!M$52</f>
        <v>6100</v>
      </c>
    </row>
    <row r="57" spans="1:16" x14ac:dyDescent="0.15">
      <c r="A57" s="163" t="s">
        <v>42</v>
      </c>
      <c r="B57" s="163"/>
      <c r="C57" s="163"/>
      <c r="D57" s="163">
        <f>'将来負担比率（分子）の構造'!I$51</f>
        <v>138</v>
      </c>
      <c r="E57" s="163"/>
      <c r="F57" s="163"/>
      <c r="G57" s="163">
        <f>'将来負担比率（分子）の構造'!J$51</f>
        <v>121</v>
      </c>
      <c r="H57" s="163"/>
      <c r="I57" s="163"/>
      <c r="J57" s="163">
        <f>'将来負担比率（分子）の構造'!K$51</f>
        <v>103</v>
      </c>
      <c r="K57" s="163"/>
      <c r="L57" s="163"/>
      <c r="M57" s="163">
        <f>'将来負担比率（分子）の構造'!L$51</f>
        <v>89</v>
      </c>
      <c r="N57" s="163"/>
      <c r="O57" s="163"/>
      <c r="P57" s="163">
        <f>'将来負担比率（分子）の構造'!M$51</f>
        <v>78</v>
      </c>
    </row>
    <row r="58" spans="1:16" x14ac:dyDescent="0.15">
      <c r="A58" s="163" t="s">
        <v>41</v>
      </c>
      <c r="B58" s="163"/>
      <c r="C58" s="163"/>
      <c r="D58" s="163">
        <f>'将来負担比率（分子）の構造'!I$50</f>
        <v>10594</v>
      </c>
      <c r="E58" s="163"/>
      <c r="F58" s="163"/>
      <c r="G58" s="163">
        <f>'将来負担比率（分子）の構造'!J$50</f>
        <v>11562</v>
      </c>
      <c r="H58" s="163"/>
      <c r="I58" s="163"/>
      <c r="J58" s="163">
        <f>'将来負担比率（分子）の構造'!K$50</f>
        <v>12449</v>
      </c>
      <c r="K58" s="163"/>
      <c r="L58" s="163"/>
      <c r="M58" s="163">
        <f>'将来負担比率（分子）の構造'!L$50</f>
        <v>11873</v>
      </c>
      <c r="N58" s="163"/>
      <c r="O58" s="163"/>
      <c r="P58" s="163">
        <f>'将来負担比率（分子）の構造'!M$50</f>
        <v>11571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936</v>
      </c>
      <c r="C62" s="163"/>
      <c r="D62" s="163"/>
      <c r="E62" s="163">
        <f>'将来負担比率（分子）の構造'!J$45</f>
        <v>841</v>
      </c>
      <c r="F62" s="163"/>
      <c r="G62" s="163"/>
      <c r="H62" s="163">
        <f>'将来負担比率（分子）の構造'!K$45</f>
        <v>848</v>
      </c>
      <c r="I62" s="163"/>
      <c r="J62" s="163"/>
      <c r="K62" s="163">
        <f>'将来負担比率（分子）の構造'!L$45</f>
        <v>783</v>
      </c>
      <c r="L62" s="163"/>
      <c r="M62" s="163"/>
      <c r="N62" s="163">
        <f>'将来負担比率（分子）の構造'!M$45</f>
        <v>763</v>
      </c>
      <c r="O62" s="163"/>
      <c r="P62" s="163"/>
    </row>
    <row r="63" spans="1:16" x14ac:dyDescent="0.15">
      <c r="A63" s="163" t="s">
        <v>34</v>
      </c>
      <c r="B63" s="163">
        <f>'将来負担比率（分子）の構造'!I$44</f>
        <v>207</v>
      </c>
      <c r="C63" s="163"/>
      <c r="D63" s="163"/>
      <c r="E63" s="163">
        <f>'将来負担比率（分子）の構造'!J$44</f>
        <v>191</v>
      </c>
      <c r="F63" s="163"/>
      <c r="G63" s="163"/>
      <c r="H63" s="163">
        <f>'将来負担比率（分子）の構造'!K$44</f>
        <v>165</v>
      </c>
      <c r="I63" s="163"/>
      <c r="J63" s="163"/>
      <c r="K63" s="163">
        <f>'将来負担比率（分子）の構造'!L$44</f>
        <v>161</v>
      </c>
      <c r="L63" s="163"/>
      <c r="M63" s="163"/>
      <c r="N63" s="163">
        <f>'将来負担比率（分子）の構造'!M$44</f>
        <v>139</v>
      </c>
      <c r="O63" s="163"/>
      <c r="P63" s="163"/>
    </row>
    <row r="64" spans="1:16" x14ac:dyDescent="0.15">
      <c r="A64" s="163" t="s">
        <v>33</v>
      </c>
      <c r="B64" s="163">
        <f>'将来負担比率（分子）の構造'!I$43</f>
        <v>2232</v>
      </c>
      <c r="C64" s="163"/>
      <c r="D64" s="163"/>
      <c r="E64" s="163">
        <f>'将来負担比率（分子）の構造'!J$43</f>
        <v>2096</v>
      </c>
      <c r="F64" s="163"/>
      <c r="G64" s="163"/>
      <c r="H64" s="163">
        <f>'将来負担比率（分子）の構造'!K$43</f>
        <v>2090</v>
      </c>
      <c r="I64" s="163"/>
      <c r="J64" s="163"/>
      <c r="K64" s="163">
        <f>'将来負担比率（分子）の構造'!L$43</f>
        <v>1733</v>
      </c>
      <c r="L64" s="163"/>
      <c r="M64" s="163"/>
      <c r="N64" s="163">
        <f>'将来負担比率（分子）の構造'!M$43</f>
        <v>1654</v>
      </c>
      <c r="O64" s="163"/>
      <c r="P64" s="163"/>
    </row>
    <row r="65" spans="1:16" x14ac:dyDescent="0.15">
      <c r="A65" s="163" t="s">
        <v>32</v>
      </c>
      <c r="B65" s="163">
        <f>'将来負担比率（分子）の構造'!I$42</f>
        <v>136</v>
      </c>
      <c r="C65" s="163"/>
      <c r="D65" s="163"/>
      <c r="E65" s="163">
        <f>'将来負担比率（分子）の構造'!J$42</f>
        <v>103</v>
      </c>
      <c r="F65" s="163"/>
      <c r="G65" s="163"/>
      <c r="H65" s="163">
        <f>'将来負担比率（分子）の構造'!K$42</f>
        <v>73</v>
      </c>
      <c r="I65" s="163"/>
      <c r="J65" s="163"/>
      <c r="K65" s="163">
        <f>'将来負担比率（分子）の構造'!L$42</f>
        <v>69</v>
      </c>
      <c r="L65" s="163"/>
      <c r="M65" s="163"/>
      <c r="N65" s="163">
        <f>'将来負担比率（分子）の構造'!M$42</f>
        <v>41</v>
      </c>
      <c r="O65" s="163"/>
      <c r="P65" s="163"/>
    </row>
    <row r="66" spans="1:16" x14ac:dyDescent="0.15">
      <c r="A66" s="163" t="s">
        <v>31</v>
      </c>
      <c r="B66" s="163">
        <f>'将来負担比率（分子）の構造'!I$41</f>
        <v>9005</v>
      </c>
      <c r="C66" s="163"/>
      <c r="D66" s="163"/>
      <c r="E66" s="163">
        <f>'将来負担比率（分子）の構造'!J$41</f>
        <v>8660</v>
      </c>
      <c r="F66" s="163"/>
      <c r="G66" s="163"/>
      <c r="H66" s="163">
        <f>'将来負担比率（分子）の構造'!K$41</f>
        <v>7959</v>
      </c>
      <c r="I66" s="163"/>
      <c r="J66" s="163"/>
      <c r="K66" s="163">
        <f>'将来負担比率（分子）の構造'!L$41</f>
        <v>7575</v>
      </c>
      <c r="L66" s="163"/>
      <c r="M66" s="163"/>
      <c r="N66" s="163">
        <f>'将来負担比率（分子）の構造'!M$41</f>
        <v>7256</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6107</v>
      </c>
      <c r="C72" s="167">
        <f>基金残高に係る経年分析!G55</f>
        <v>5870</v>
      </c>
      <c r="D72" s="167">
        <f>基金残高に係る経年分析!H55</f>
        <v>5826</v>
      </c>
    </row>
    <row r="73" spans="1:16" x14ac:dyDescent="0.15">
      <c r="A73" s="166" t="s">
        <v>74</v>
      </c>
      <c r="B73" s="167">
        <f>基金残高に係る経年分析!F56</f>
        <v>941</v>
      </c>
      <c r="C73" s="167">
        <f>基金残高に係る経年分析!G56</f>
        <v>592</v>
      </c>
      <c r="D73" s="167">
        <f>基金残高に係る経年分析!H56</f>
        <v>657</v>
      </c>
    </row>
    <row r="74" spans="1:16" x14ac:dyDescent="0.15">
      <c r="A74" s="166" t="s">
        <v>75</v>
      </c>
      <c r="B74" s="167">
        <f>基金残高に係る経年分析!F57</f>
        <v>7537</v>
      </c>
      <c r="C74" s="167">
        <f>基金残高に係る経年分析!G57</f>
        <v>7528</v>
      </c>
      <c r="D74" s="167">
        <f>基金残高に係る経年分析!H57</f>
        <v>7866</v>
      </c>
    </row>
  </sheetData>
  <sheetProtection algorithmName="SHA-512" hashValue="mhOUH5bvp53knOaEH75BPFG2Vx5wzPMUPQr3ksuD4lHdP/QHqF9VAvKhtEPzmpbne7sSLjUoNnsK799b6oH+kw==" saltValue="teFz7UpqIoVSMBLIBVE1l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3497317</v>
      </c>
      <c r="S5" s="674"/>
      <c r="T5" s="674"/>
      <c r="U5" s="674"/>
      <c r="V5" s="674"/>
      <c r="W5" s="674"/>
      <c r="X5" s="674"/>
      <c r="Y5" s="702"/>
      <c r="Z5" s="715">
        <v>32.200000000000003</v>
      </c>
      <c r="AA5" s="715"/>
      <c r="AB5" s="715"/>
      <c r="AC5" s="715"/>
      <c r="AD5" s="716">
        <v>3088517</v>
      </c>
      <c r="AE5" s="716"/>
      <c r="AF5" s="716"/>
      <c r="AG5" s="716"/>
      <c r="AH5" s="716"/>
      <c r="AI5" s="716"/>
      <c r="AJ5" s="716"/>
      <c r="AK5" s="716"/>
      <c r="AL5" s="703">
        <v>55.1</v>
      </c>
      <c r="AM5" s="685"/>
      <c r="AN5" s="685"/>
      <c r="AO5" s="704"/>
      <c r="AP5" s="676" t="s">
        <v>216</v>
      </c>
      <c r="AQ5" s="677"/>
      <c r="AR5" s="677"/>
      <c r="AS5" s="677"/>
      <c r="AT5" s="677"/>
      <c r="AU5" s="677"/>
      <c r="AV5" s="677"/>
      <c r="AW5" s="677"/>
      <c r="AX5" s="677"/>
      <c r="AY5" s="677"/>
      <c r="AZ5" s="677"/>
      <c r="BA5" s="677"/>
      <c r="BB5" s="677"/>
      <c r="BC5" s="677"/>
      <c r="BD5" s="677"/>
      <c r="BE5" s="677"/>
      <c r="BF5" s="678"/>
      <c r="BG5" s="621">
        <v>3497317</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18" t="s">
        <v>220</v>
      </c>
      <c r="C6" s="619"/>
      <c r="D6" s="619"/>
      <c r="E6" s="619"/>
      <c r="F6" s="619"/>
      <c r="G6" s="619"/>
      <c r="H6" s="619"/>
      <c r="I6" s="619"/>
      <c r="J6" s="619"/>
      <c r="K6" s="619"/>
      <c r="L6" s="619"/>
      <c r="M6" s="619"/>
      <c r="N6" s="619"/>
      <c r="O6" s="619"/>
      <c r="P6" s="619"/>
      <c r="Q6" s="620"/>
      <c r="R6" s="621">
        <v>85504</v>
      </c>
      <c r="S6" s="622"/>
      <c r="T6" s="622"/>
      <c r="U6" s="622"/>
      <c r="V6" s="622"/>
      <c r="W6" s="622"/>
      <c r="X6" s="622"/>
      <c r="Y6" s="623"/>
      <c r="Z6" s="659">
        <v>0.8</v>
      </c>
      <c r="AA6" s="659"/>
      <c r="AB6" s="659"/>
      <c r="AC6" s="659"/>
      <c r="AD6" s="660">
        <v>85504</v>
      </c>
      <c r="AE6" s="660"/>
      <c r="AF6" s="660"/>
      <c r="AG6" s="660"/>
      <c r="AH6" s="660"/>
      <c r="AI6" s="660"/>
      <c r="AJ6" s="660"/>
      <c r="AK6" s="660"/>
      <c r="AL6" s="624">
        <v>1.5</v>
      </c>
      <c r="AM6" s="625"/>
      <c r="AN6" s="625"/>
      <c r="AO6" s="661"/>
      <c r="AP6" s="618" t="s">
        <v>221</v>
      </c>
      <c r="AQ6" s="619"/>
      <c r="AR6" s="619"/>
      <c r="AS6" s="619"/>
      <c r="AT6" s="619"/>
      <c r="AU6" s="619"/>
      <c r="AV6" s="619"/>
      <c r="AW6" s="619"/>
      <c r="AX6" s="619"/>
      <c r="AY6" s="619"/>
      <c r="AZ6" s="619"/>
      <c r="BA6" s="619"/>
      <c r="BB6" s="619"/>
      <c r="BC6" s="619"/>
      <c r="BD6" s="619"/>
      <c r="BE6" s="619"/>
      <c r="BF6" s="620"/>
      <c r="BG6" s="621">
        <v>3088517</v>
      </c>
      <c r="BH6" s="622"/>
      <c r="BI6" s="622"/>
      <c r="BJ6" s="622"/>
      <c r="BK6" s="622"/>
      <c r="BL6" s="622"/>
      <c r="BM6" s="622"/>
      <c r="BN6" s="623"/>
      <c r="BO6" s="659">
        <v>88.3</v>
      </c>
      <c r="BP6" s="659"/>
      <c r="BQ6" s="659"/>
      <c r="BR6" s="659"/>
      <c r="BS6" s="660" t="s">
        <v>122</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83977</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83947</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684</v>
      </c>
      <c r="S7" s="622"/>
      <c r="T7" s="622"/>
      <c r="U7" s="622"/>
      <c r="V7" s="622"/>
      <c r="W7" s="622"/>
      <c r="X7" s="622"/>
      <c r="Y7" s="623"/>
      <c r="Z7" s="659">
        <v>0</v>
      </c>
      <c r="AA7" s="659"/>
      <c r="AB7" s="659"/>
      <c r="AC7" s="659"/>
      <c r="AD7" s="660">
        <v>684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333112</v>
      </c>
      <c r="BH7" s="622"/>
      <c r="BI7" s="622"/>
      <c r="BJ7" s="622"/>
      <c r="BK7" s="622"/>
      <c r="BL7" s="622"/>
      <c r="BM7" s="622"/>
      <c r="BN7" s="623"/>
      <c r="BO7" s="659">
        <v>9.5</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2180539</v>
      </c>
      <c r="CS7" s="622"/>
      <c r="CT7" s="622"/>
      <c r="CU7" s="622"/>
      <c r="CV7" s="622"/>
      <c r="CW7" s="622"/>
      <c r="CX7" s="622"/>
      <c r="CY7" s="623"/>
      <c r="CZ7" s="659">
        <v>21.1</v>
      </c>
      <c r="DA7" s="659"/>
      <c r="DB7" s="659"/>
      <c r="DC7" s="659"/>
      <c r="DD7" s="627">
        <v>89566</v>
      </c>
      <c r="DE7" s="622"/>
      <c r="DF7" s="622"/>
      <c r="DG7" s="622"/>
      <c r="DH7" s="622"/>
      <c r="DI7" s="622"/>
      <c r="DJ7" s="622"/>
      <c r="DK7" s="622"/>
      <c r="DL7" s="622"/>
      <c r="DM7" s="622"/>
      <c r="DN7" s="622"/>
      <c r="DO7" s="622"/>
      <c r="DP7" s="623"/>
      <c r="DQ7" s="627">
        <v>1928312</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6703</v>
      </c>
      <c r="S8" s="622"/>
      <c r="T8" s="622"/>
      <c r="U8" s="622"/>
      <c r="V8" s="622"/>
      <c r="W8" s="622"/>
      <c r="X8" s="622"/>
      <c r="Y8" s="623"/>
      <c r="Z8" s="659">
        <v>0.1</v>
      </c>
      <c r="AA8" s="659"/>
      <c r="AB8" s="659"/>
      <c r="AC8" s="659"/>
      <c r="AD8" s="660">
        <v>6703</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10397</v>
      </c>
      <c r="BH8" s="622"/>
      <c r="BI8" s="622"/>
      <c r="BJ8" s="622"/>
      <c r="BK8" s="622"/>
      <c r="BL8" s="622"/>
      <c r="BM8" s="622"/>
      <c r="BN8" s="623"/>
      <c r="BO8" s="659">
        <v>0.3</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2339139</v>
      </c>
      <c r="CS8" s="622"/>
      <c r="CT8" s="622"/>
      <c r="CU8" s="622"/>
      <c r="CV8" s="622"/>
      <c r="CW8" s="622"/>
      <c r="CX8" s="622"/>
      <c r="CY8" s="623"/>
      <c r="CZ8" s="659">
        <v>22.7</v>
      </c>
      <c r="DA8" s="659"/>
      <c r="DB8" s="659"/>
      <c r="DC8" s="659"/>
      <c r="DD8" s="627">
        <v>377715</v>
      </c>
      <c r="DE8" s="622"/>
      <c r="DF8" s="622"/>
      <c r="DG8" s="622"/>
      <c r="DH8" s="622"/>
      <c r="DI8" s="622"/>
      <c r="DJ8" s="622"/>
      <c r="DK8" s="622"/>
      <c r="DL8" s="622"/>
      <c r="DM8" s="622"/>
      <c r="DN8" s="622"/>
      <c r="DO8" s="622"/>
      <c r="DP8" s="623"/>
      <c r="DQ8" s="627">
        <v>1503339</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10163</v>
      </c>
      <c r="S9" s="622"/>
      <c r="T9" s="622"/>
      <c r="U9" s="622"/>
      <c r="V9" s="622"/>
      <c r="W9" s="622"/>
      <c r="X9" s="622"/>
      <c r="Y9" s="623"/>
      <c r="Z9" s="659">
        <v>0.1</v>
      </c>
      <c r="AA9" s="659"/>
      <c r="AB9" s="659"/>
      <c r="AC9" s="659"/>
      <c r="AD9" s="660">
        <v>10163</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239267</v>
      </c>
      <c r="BH9" s="622"/>
      <c r="BI9" s="622"/>
      <c r="BJ9" s="622"/>
      <c r="BK9" s="622"/>
      <c r="BL9" s="622"/>
      <c r="BM9" s="622"/>
      <c r="BN9" s="623"/>
      <c r="BO9" s="659">
        <v>6.8</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1028342</v>
      </c>
      <c r="CS9" s="622"/>
      <c r="CT9" s="622"/>
      <c r="CU9" s="622"/>
      <c r="CV9" s="622"/>
      <c r="CW9" s="622"/>
      <c r="CX9" s="622"/>
      <c r="CY9" s="623"/>
      <c r="CZ9" s="659">
        <v>10</v>
      </c>
      <c r="DA9" s="659"/>
      <c r="DB9" s="659"/>
      <c r="DC9" s="659"/>
      <c r="DD9" s="627">
        <v>19420</v>
      </c>
      <c r="DE9" s="622"/>
      <c r="DF9" s="622"/>
      <c r="DG9" s="622"/>
      <c r="DH9" s="622"/>
      <c r="DI9" s="622"/>
      <c r="DJ9" s="622"/>
      <c r="DK9" s="622"/>
      <c r="DL9" s="622"/>
      <c r="DM9" s="622"/>
      <c r="DN9" s="622"/>
      <c r="DO9" s="622"/>
      <c r="DP9" s="623"/>
      <c r="DQ9" s="627">
        <v>979756</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26005</v>
      </c>
      <c r="BH10" s="622"/>
      <c r="BI10" s="622"/>
      <c r="BJ10" s="622"/>
      <c r="BK10" s="622"/>
      <c r="BL10" s="622"/>
      <c r="BM10" s="622"/>
      <c r="BN10" s="623"/>
      <c r="BO10" s="659">
        <v>0.7</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226116</v>
      </c>
      <c r="S11" s="622"/>
      <c r="T11" s="622"/>
      <c r="U11" s="622"/>
      <c r="V11" s="622"/>
      <c r="W11" s="622"/>
      <c r="X11" s="622"/>
      <c r="Y11" s="623"/>
      <c r="Z11" s="624">
        <v>2.1</v>
      </c>
      <c r="AA11" s="625"/>
      <c r="AB11" s="625"/>
      <c r="AC11" s="626"/>
      <c r="AD11" s="627">
        <v>226116</v>
      </c>
      <c r="AE11" s="622"/>
      <c r="AF11" s="622"/>
      <c r="AG11" s="622"/>
      <c r="AH11" s="622"/>
      <c r="AI11" s="622"/>
      <c r="AJ11" s="622"/>
      <c r="AK11" s="623"/>
      <c r="AL11" s="624">
        <v>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57443</v>
      </c>
      <c r="BH11" s="622"/>
      <c r="BI11" s="622"/>
      <c r="BJ11" s="622"/>
      <c r="BK11" s="622"/>
      <c r="BL11" s="622"/>
      <c r="BM11" s="622"/>
      <c r="BN11" s="623"/>
      <c r="BO11" s="659">
        <v>1.6</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646781</v>
      </c>
      <c r="CS11" s="622"/>
      <c r="CT11" s="622"/>
      <c r="CU11" s="622"/>
      <c r="CV11" s="622"/>
      <c r="CW11" s="622"/>
      <c r="CX11" s="622"/>
      <c r="CY11" s="623"/>
      <c r="CZ11" s="659">
        <v>6.3</v>
      </c>
      <c r="DA11" s="659"/>
      <c r="DB11" s="659"/>
      <c r="DC11" s="659"/>
      <c r="DD11" s="627">
        <v>279765</v>
      </c>
      <c r="DE11" s="622"/>
      <c r="DF11" s="622"/>
      <c r="DG11" s="622"/>
      <c r="DH11" s="622"/>
      <c r="DI11" s="622"/>
      <c r="DJ11" s="622"/>
      <c r="DK11" s="622"/>
      <c r="DL11" s="622"/>
      <c r="DM11" s="622"/>
      <c r="DN11" s="622"/>
      <c r="DO11" s="622"/>
      <c r="DP11" s="623"/>
      <c r="DQ11" s="627">
        <v>286098</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2683541</v>
      </c>
      <c r="BH12" s="622"/>
      <c r="BI12" s="622"/>
      <c r="BJ12" s="622"/>
      <c r="BK12" s="622"/>
      <c r="BL12" s="622"/>
      <c r="BM12" s="622"/>
      <c r="BN12" s="623"/>
      <c r="BO12" s="659">
        <v>76.7</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320933</v>
      </c>
      <c r="CS12" s="622"/>
      <c r="CT12" s="622"/>
      <c r="CU12" s="622"/>
      <c r="CV12" s="622"/>
      <c r="CW12" s="622"/>
      <c r="CX12" s="622"/>
      <c r="CY12" s="623"/>
      <c r="CZ12" s="659">
        <v>3.1</v>
      </c>
      <c r="DA12" s="659"/>
      <c r="DB12" s="659"/>
      <c r="DC12" s="659"/>
      <c r="DD12" s="627">
        <v>6209</v>
      </c>
      <c r="DE12" s="622"/>
      <c r="DF12" s="622"/>
      <c r="DG12" s="622"/>
      <c r="DH12" s="622"/>
      <c r="DI12" s="622"/>
      <c r="DJ12" s="622"/>
      <c r="DK12" s="622"/>
      <c r="DL12" s="622"/>
      <c r="DM12" s="622"/>
      <c r="DN12" s="622"/>
      <c r="DO12" s="622"/>
      <c r="DP12" s="623"/>
      <c r="DQ12" s="627">
        <v>273430</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2683449</v>
      </c>
      <c r="BH13" s="622"/>
      <c r="BI13" s="622"/>
      <c r="BJ13" s="622"/>
      <c r="BK13" s="622"/>
      <c r="BL13" s="622"/>
      <c r="BM13" s="622"/>
      <c r="BN13" s="623"/>
      <c r="BO13" s="659">
        <v>76.7</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1270474</v>
      </c>
      <c r="CS13" s="622"/>
      <c r="CT13" s="622"/>
      <c r="CU13" s="622"/>
      <c r="CV13" s="622"/>
      <c r="CW13" s="622"/>
      <c r="CX13" s="622"/>
      <c r="CY13" s="623"/>
      <c r="CZ13" s="659">
        <v>12.3</v>
      </c>
      <c r="DA13" s="659"/>
      <c r="DB13" s="659"/>
      <c r="DC13" s="659"/>
      <c r="DD13" s="627">
        <v>792772</v>
      </c>
      <c r="DE13" s="622"/>
      <c r="DF13" s="622"/>
      <c r="DG13" s="622"/>
      <c r="DH13" s="622"/>
      <c r="DI13" s="622"/>
      <c r="DJ13" s="622"/>
      <c r="DK13" s="622"/>
      <c r="DL13" s="622"/>
      <c r="DM13" s="622"/>
      <c r="DN13" s="622"/>
      <c r="DO13" s="622"/>
      <c r="DP13" s="623"/>
      <c r="DQ13" s="627">
        <v>876932</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36049</v>
      </c>
      <c r="BH14" s="622"/>
      <c r="BI14" s="622"/>
      <c r="BJ14" s="622"/>
      <c r="BK14" s="622"/>
      <c r="BL14" s="622"/>
      <c r="BM14" s="622"/>
      <c r="BN14" s="623"/>
      <c r="BO14" s="659">
        <v>1</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517707</v>
      </c>
      <c r="CS14" s="622"/>
      <c r="CT14" s="622"/>
      <c r="CU14" s="622"/>
      <c r="CV14" s="622"/>
      <c r="CW14" s="622"/>
      <c r="CX14" s="622"/>
      <c r="CY14" s="623"/>
      <c r="CZ14" s="659">
        <v>5</v>
      </c>
      <c r="DA14" s="659"/>
      <c r="DB14" s="659"/>
      <c r="DC14" s="659"/>
      <c r="DD14" s="627">
        <v>87651</v>
      </c>
      <c r="DE14" s="622"/>
      <c r="DF14" s="622"/>
      <c r="DG14" s="622"/>
      <c r="DH14" s="622"/>
      <c r="DI14" s="622"/>
      <c r="DJ14" s="622"/>
      <c r="DK14" s="622"/>
      <c r="DL14" s="622"/>
      <c r="DM14" s="622"/>
      <c r="DN14" s="622"/>
      <c r="DO14" s="622"/>
      <c r="DP14" s="623"/>
      <c r="DQ14" s="627">
        <v>387527</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10409</v>
      </c>
      <c r="S15" s="622"/>
      <c r="T15" s="622"/>
      <c r="U15" s="622"/>
      <c r="V15" s="622"/>
      <c r="W15" s="622"/>
      <c r="X15" s="622"/>
      <c r="Y15" s="623"/>
      <c r="Z15" s="659">
        <v>0.1</v>
      </c>
      <c r="AA15" s="659"/>
      <c r="AB15" s="659"/>
      <c r="AC15" s="659"/>
      <c r="AD15" s="660">
        <v>10409</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35815</v>
      </c>
      <c r="BH15" s="622"/>
      <c r="BI15" s="622"/>
      <c r="BJ15" s="622"/>
      <c r="BK15" s="622"/>
      <c r="BL15" s="622"/>
      <c r="BM15" s="622"/>
      <c r="BN15" s="623"/>
      <c r="BO15" s="659">
        <v>1</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1029297</v>
      </c>
      <c r="CS15" s="622"/>
      <c r="CT15" s="622"/>
      <c r="CU15" s="622"/>
      <c r="CV15" s="622"/>
      <c r="CW15" s="622"/>
      <c r="CX15" s="622"/>
      <c r="CY15" s="623"/>
      <c r="CZ15" s="659">
        <v>10</v>
      </c>
      <c r="DA15" s="659"/>
      <c r="DB15" s="659"/>
      <c r="DC15" s="659"/>
      <c r="DD15" s="627">
        <v>84756</v>
      </c>
      <c r="DE15" s="622"/>
      <c r="DF15" s="622"/>
      <c r="DG15" s="622"/>
      <c r="DH15" s="622"/>
      <c r="DI15" s="622"/>
      <c r="DJ15" s="622"/>
      <c r="DK15" s="622"/>
      <c r="DL15" s="622"/>
      <c r="DM15" s="622"/>
      <c r="DN15" s="622"/>
      <c r="DO15" s="622"/>
      <c r="DP15" s="623"/>
      <c r="DQ15" s="627">
        <v>969854</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22907</v>
      </c>
      <c r="S16" s="622"/>
      <c r="T16" s="622"/>
      <c r="U16" s="622"/>
      <c r="V16" s="622"/>
      <c r="W16" s="622"/>
      <c r="X16" s="622"/>
      <c r="Y16" s="623"/>
      <c r="Z16" s="659">
        <v>0.2</v>
      </c>
      <c r="AA16" s="659"/>
      <c r="AB16" s="659"/>
      <c r="AC16" s="659"/>
      <c r="AD16" s="660">
        <v>22907</v>
      </c>
      <c r="AE16" s="660"/>
      <c r="AF16" s="660"/>
      <c r="AG16" s="660"/>
      <c r="AH16" s="660"/>
      <c r="AI16" s="660"/>
      <c r="AJ16" s="660"/>
      <c r="AK16" s="660"/>
      <c r="AL16" s="624">
        <v>0.4</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11311</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v>1454</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28392</v>
      </c>
      <c r="S17" s="622"/>
      <c r="T17" s="622"/>
      <c r="U17" s="622"/>
      <c r="V17" s="622"/>
      <c r="W17" s="622"/>
      <c r="X17" s="622"/>
      <c r="Y17" s="623"/>
      <c r="Z17" s="659">
        <v>0.3</v>
      </c>
      <c r="AA17" s="659"/>
      <c r="AB17" s="659"/>
      <c r="AC17" s="659"/>
      <c r="AD17" s="660">
        <v>28392</v>
      </c>
      <c r="AE17" s="660"/>
      <c r="AF17" s="660"/>
      <c r="AG17" s="660"/>
      <c r="AH17" s="660"/>
      <c r="AI17" s="660"/>
      <c r="AJ17" s="660"/>
      <c r="AK17" s="660"/>
      <c r="AL17" s="624">
        <v>0.5</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891833</v>
      </c>
      <c r="CS17" s="622"/>
      <c r="CT17" s="622"/>
      <c r="CU17" s="622"/>
      <c r="CV17" s="622"/>
      <c r="CW17" s="622"/>
      <c r="CX17" s="622"/>
      <c r="CY17" s="623"/>
      <c r="CZ17" s="659">
        <v>8.6</v>
      </c>
      <c r="DA17" s="659"/>
      <c r="DB17" s="659"/>
      <c r="DC17" s="659"/>
      <c r="DD17" s="627" t="s">
        <v>122</v>
      </c>
      <c r="DE17" s="622"/>
      <c r="DF17" s="622"/>
      <c r="DG17" s="622"/>
      <c r="DH17" s="622"/>
      <c r="DI17" s="622"/>
      <c r="DJ17" s="622"/>
      <c r="DK17" s="622"/>
      <c r="DL17" s="622"/>
      <c r="DM17" s="622"/>
      <c r="DN17" s="622"/>
      <c r="DO17" s="622"/>
      <c r="DP17" s="623"/>
      <c r="DQ17" s="627">
        <v>879400</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2026</v>
      </c>
      <c r="S18" s="622"/>
      <c r="T18" s="622"/>
      <c r="U18" s="622"/>
      <c r="V18" s="622"/>
      <c r="W18" s="622"/>
      <c r="X18" s="622"/>
      <c r="Y18" s="623"/>
      <c r="Z18" s="659">
        <v>0</v>
      </c>
      <c r="AA18" s="659"/>
      <c r="AB18" s="659"/>
      <c r="AC18" s="659"/>
      <c r="AD18" s="660">
        <v>2026</v>
      </c>
      <c r="AE18" s="660"/>
      <c r="AF18" s="660"/>
      <c r="AG18" s="660"/>
      <c r="AH18" s="660"/>
      <c r="AI18" s="660"/>
      <c r="AJ18" s="660"/>
      <c r="AK18" s="660"/>
      <c r="AL18" s="624">
        <v>0</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v>408800</v>
      </c>
      <c r="BH18" s="622"/>
      <c r="BI18" s="622"/>
      <c r="BJ18" s="622"/>
      <c r="BK18" s="622"/>
      <c r="BL18" s="622"/>
      <c r="BM18" s="622"/>
      <c r="BN18" s="623"/>
      <c r="BO18" s="659">
        <v>11.7</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25408</v>
      </c>
      <c r="S19" s="622"/>
      <c r="T19" s="622"/>
      <c r="U19" s="622"/>
      <c r="V19" s="622"/>
      <c r="W19" s="622"/>
      <c r="X19" s="622"/>
      <c r="Y19" s="623"/>
      <c r="Z19" s="659">
        <v>0.2</v>
      </c>
      <c r="AA19" s="659"/>
      <c r="AB19" s="659"/>
      <c r="AC19" s="659"/>
      <c r="AD19" s="660">
        <v>25408</v>
      </c>
      <c r="AE19" s="660"/>
      <c r="AF19" s="660"/>
      <c r="AG19" s="660"/>
      <c r="AH19" s="660"/>
      <c r="AI19" s="660"/>
      <c r="AJ19" s="660"/>
      <c r="AK19" s="660"/>
      <c r="AL19" s="624">
        <v>0.5</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958</v>
      </c>
      <c r="S20" s="622"/>
      <c r="T20" s="622"/>
      <c r="U20" s="622"/>
      <c r="V20" s="622"/>
      <c r="W20" s="622"/>
      <c r="X20" s="622"/>
      <c r="Y20" s="623"/>
      <c r="Z20" s="659">
        <v>0</v>
      </c>
      <c r="AA20" s="659"/>
      <c r="AB20" s="659"/>
      <c r="AC20" s="659"/>
      <c r="AD20" s="660">
        <v>958</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10320333</v>
      </c>
      <c r="CS20" s="622"/>
      <c r="CT20" s="622"/>
      <c r="CU20" s="622"/>
      <c r="CV20" s="622"/>
      <c r="CW20" s="622"/>
      <c r="CX20" s="622"/>
      <c r="CY20" s="623"/>
      <c r="CZ20" s="659">
        <v>100</v>
      </c>
      <c r="DA20" s="659"/>
      <c r="DB20" s="659"/>
      <c r="DC20" s="659"/>
      <c r="DD20" s="627">
        <v>1737854</v>
      </c>
      <c r="DE20" s="622"/>
      <c r="DF20" s="622"/>
      <c r="DG20" s="622"/>
      <c r="DH20" s="622"/>
      <c r="DI20" s="622"/>
      <c r="DJ20" s="622"/>
      <c r="DK20" s="622"/>
      <c r="DL20" s="622"/>
      <c r="DM20" s="622"/>
      <c r="DN20" s="622"/>
      <c r="DO20" s="622"/>
      <c r="DP20" s="623"/>
      <c r="DQ20" s="627">
        <v>8170049</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2347069</v>
      </c>
      <c r="S21" s="622"/>
      <c r="T21" s="622"/>
      <c r="U21" s="622"/>
      <c r="V21" s="622"/>
      <c r="W21" s="622"/>
      <c r="X21" s="622"/>
      <c r="Y21" s="623"/>
      <c r="Z21" s="659">
        <v>21.6</v>
      </c>
      <c r="AA21" s="659"/>
      <c r="AB21" s="659"/>
      <c r="AC21" s="659"/>
      <c r="AD21" s="660">
        <v>2032016</v>
      </c>
      <c r="AE21" s="660"/>
      <c r="AF21" s="660"/>
      <c r="AG21" s="660"/>
      <c r="AH21" s="660"/>
      <c r="AI21" s="660"/>
      <c r="AJ21" s="660"/>
      <c r="AK21" s="660"/>
      <c r="AL21" s="624">
        <v>36.200000000000003</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2032016</v>
      </c>
      <c r="S22" s="622"/>
      <c r="T22" s="622"/>
      <c r="U22" s="622"/>
      <c r="V22" s="622"/>
      <c r="W22" s="622"/>
      <c r="X22" s="622"/>
      <c r="Y22" s="623"/>
      <c r="Z22" s="659">
        <v>18.7</v>
      </c>
      <c r="AA22" s="659"/>
      <c r="AB22" s="659"/>
      <c r="AC22" s="659"/>
      <c r="AD22" s="660">
        <v>2032016</v>
      </c>
      <c r="AE22" s="660"/>
      <c r="AF22" s="660"/>
      <c r="AG22" s="660"/>
      <c r="AH22" s="660"/>
      <c r="AI22" s="660"/>
      <c r="AJ22" s="660"/>
      <c r="AK22" s="660"/>
      <c r="AL22" s="624">
        <v>36.200000000000003</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270</v>
      </c>
      <c r="C23" s="619"/>
      <c r="D23" s="619"/>
      <c r="E23" s="619"/>
      <c r="F23" s="619"/>
      <c r="G23" s="619"/>
      <c r="H23" s="619"/>
      <c r="I23" s="619"/>
      <c r="J23" s="619"/>
      <c r="K23" s="619"/>
      <c r="L23" s="619"/>
      <c r="M23" s="619"/>
      <c r="N23" s="619"/>
      <c r="O23" s="619"/>
      <c r="P23" s="619"/>
      <c r="Q23" s="620"/>
      <c r="R23" s="621">
        <v>315053</v>
      </c>
      <c r="S23" s="622"/>
      <c r="T23" s="622"/>
      <c r="U23" s="622"/>
      <c r="V23" s="622"/>
      <c r="W23" s="622"/>
      <c r="X23" s="622"/>
      <c r="Y23" s="623"/>
      <c r="Z23" s="659">
        <v>2.9</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3340385</v>
      </c>
      <c r="CS24" s="674"/>
      <c r="CT24" s="674"/>
      <c r="CU24" s="674"/>
      <c r="CV24" s="674"/>
      <c r="CW24" s="674"/>
      <c r="CX24" s="674"/>
      <c r="CY24" s="702"/>
      <c r="CZ24" s="703">
        <v>32.4</v>
      </c>
      <c r="DA24" s="685"/>
      <c r="DB24" s="685"/>
      <c r="DC24" s="705"/>
      <c r="DD24" s="701">
        <v>2905875</v>
      </c>
      <c r="DE24" s="674"/>
      <c r="DF24" s="674"/>
      <c r="DG24" s="674"/>
      <c r="DH24" s="674"/>
      <c r="DI24" s="674"/>
      <c r="DJ24" s="674"/>
      <c r="DK24" s="702"/>
      <c r="DL24" s="701">
        <v>2768947</v>
      </c>
      <c r="DM24" s="674"/>
      <c r="DN24" s="674"/>
      <c r="DO24" s="674"/>
      <c r="DP24" s="674"/>
      <c r="DQ24" s="674"/>
      <c r="DR24" s="674"/>
      <c r="DS24" s="674"/>
      <c r="DT24" s="674"/>
      <c r="DU24" s="674"/>
      <c r="DV24" s="702"/>
      <c r="DW24" s="703">
        <v>49.2</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6235264</v>
      </c>
      <c r="S25" s="622"/>
      <c r="T25" s="622"/>
      <c r="U25" s="622"/>
      <c r="V25" s="622"/>
      <c r="W25" s="622"/>
      <c r="X25" s="622"/>
      <c r="Y25" s="623"/>
      <c r="Z25" s="659">
        <v>57.3</v>
      </c>
      <c r="AA25" s="659"/>
      <c r="AB25" s="659"/>
      <c r="AC25" s="659"/>
      <c r="AD25" s="660">
        <v>5511411</v>
      </c>
      <c r="AE25" s="660"/>
      <c r="AF25" s="660"/>
      <c r="AG25" s="660"/>
      <c r="AH25" s="660"/>
      <c r="AI25" s="660"/>
      <c r="AJ25" s="660"/>
      <c r="AK25" s="660"/>
      <c r="AL25" s="624">
        <v>98.2</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1746187</v>
      </c>
      <c r="CS25" s="634"/>
      <c r="CT25" s="634"/>
      <c r="CU25" s="634"/>
      <c r="CV25" s="634"/>
      <c r="CW25" s="634"/>
      <c r="CX25" s="634"/>
      <c r="CY25" s="635"/>
      <c r="CZ25" s="624">
        <v>16.899999999999999</v>
      </c>
      <c r="DA25" s="636"/>
      <c r="DB25" s="636"/>
      <c r="DC25" s="637"/>
      <c r="DD25" s="627">
        <v>1710881</v>
      </c>
      <c r="DE25" s="634"/>
      <c r="DF25" s="634"/>
      <c r="DG25" s="634"/>
      <c r="DH25" s="634"/>
      <c r="DI25" s="634"/>
      <c r="DJ25" s="634"/>
      <c r="DK25" s="635"/>
      <c r="DL25" s="627">
        <v>1701783</v>
      </c>
      <c r="DM25" s="634"/>
      <c r="DN25" s="634"/>
      <c r="DO25" s="634"/>
      <c r="DP25" s="634"/>
      <c r="DQ25" s="634"/>
      <c r="DR25" s="634"/>
      <c r="DS25" s="634"/>
      <c r="DT25" s="634"/>
      <c r="DU25" s="634"/>
      <c r="DV25" s="635"/>
      <c r="DW25" s="624">
        <v>30.2</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761</v>
      </c>
      <c r="S26" s="622"/>
      <c r="T26" s="622"/>
      <c r="U26" s="622"/>
      <c r="V26" s="622"/>
      <c r="W26" s="622"/>
      <c r="X26" s="622"/>
      <c r="Y26" s="623"/>
      <c r="Z26" s="659">
        <v>0</v>
      </c>
      <c r="AA26" s="659"/>
      <c r="AB26" s="659"/>
      <c r="AC26" s="659"/>
      <c r="AD26" s="660">
        <v>761</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1017422</v>
      </c>
      <c r="CS26" s="622"/>
      <c r="CT26" s="622"/>
      <c r="CU26" s="622"/>
      <c r="CV26" s="622"/>
      <c r="CW26" s="622"/>
      <c r="CX26" s="622"/>
      <c r="CY26" s="623"/>
      <c r="CZ26" s="624">
        <v>9.9</v>
      </c>
      <c r="DA26" s="636"/>
      <c r="DB26" s="636"/>
      <c r="DC26" s="637"/>
      <c r="DD26" s="627">
        <v>998434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41023</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3497317</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702365</v>
      </c>
      <c r="CS27" s="634"/>
      <c r="CT27" s="634"/>
      <c r="CU27" s="634"/>
      <c r="CV27" s="634"/>
      <c r="CW27" s="634"/>
      <c r="CX27" s="634"/>
      <c r="CY27" s="635"/>
      <c r="CZ27" s="624">
        <v>6.8</v>
      </c>
      <c r="DA27" s="636"/>
      <c r="DB27" s="636"/>
      <c r="DC27" s="637"/>
      <c r="DD27" s="627">
        <v>315594</v>
      </c>
      <c r="DE27" s="634"/>
      <c r="DF27" s="634"/>
      <c r="DG27" s="634"/>
      <c r="DH27" s="634"/>
      <c r="DI27" s="634"/>
      <c r="DJ27" s="634"/>
      <c r="DK27" s="635"/>
      <c r="DL27" s="627">
        <v>187764</v>
      </c>
      <c r="DM27" s="634"/>
      <c r="DN27" s="634"/>
      <c r="DO27" s="634"/>
      <c r="DP27" s="634"/>
      <c r="DQ27" s="634"/>
      <c r="DR27" s="634"/>
      <c r="DS27" s="634"/>
      <c r="DT27" s="634"/>
      <c r="DU27" s="634"/>
      <c r="DV27" s="635"/>
      <c r="DW27" s="624">
        <v>3.3</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86126</v>
      </c>
      <c r="S28" s="622"/>
      <c r="T28" s="622"/>
      <c r="U28" s="622"/>
      <c r="V28" s="622"/>
      <c r="W28" s="622"/>
      <c r="X28" s="622"/>
      <c r="Y28" s="623"/>
      <c r="Z28" s="659">
        <v>0.8</v>
      </c>
      <c r="AA28" s="659"/>
      <c r="AB28" s="659"/>
      <c r="AC28" s="659"/>
      <c r="AD28" s="660">
        <v>38692</v>
      </c>
      <c r="AE28" s="660"/>
      <c r="AF28" s="660"/>
      <c r="AG28" s="660"/>
      <c r="AH28" s="660"/>
      <c r="AI28" s="660"/>
      <c r="AJ28" s="660"/>
      <c r="AK28" s="660"/>
      <c r="AL28" s="624">
        <v>0.7</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891833</v>
      </c>
      <c r="CS28" s="622"/>
      <c r="CT28" s="622"/>
      <c r="CU28" s="622"/>
      <c r="CV28" s="622"/>
      <c r="CW28" s="622"/>
      <c r="CX28" s="622"/>
      <c r="CY28" s="623"/>
      <c r="CZ28" s="624">
        <v>8.6</v>
      </c>
      <c r="DA28" s="636"/>
      <c r="DB28" s="636"/>
      <c r="DC28" s="637"/>
      <c r="DD28" s="627">
        <v>879400</v>
      </c>
      <c r="DE28" s="622"/>
      <c r="DF28" s="622"/>
      <c r="DG28" s="622"/>
      <c r="DH28" s="622"/>
      <c r="DI28" s="622"/>
      <c r="DJ28" s="622"/>
      <c r="DK28" s="623"/>
      <c r="DL28" s="627">
        <v>879400</v>
      </c>
      <c r="DM28" s="622"/>
      <c r="DN28" s="622"/>
      <c r="DO28" s="622"/>
      <c r="DP28" s="622"/>
      <c r="DQ28" s="622"/>
      <c r="DR28" s="622"/>
      <c r="DS28" s="622"/>
      <c r="DT28" s="622"/>
      <c r="DU28" s="622"/>
      <c r="DV28" s="623"/>
      <c r="DW28" s="624">
        <v>15.6</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13402</v>
      </c>
      <c r="S29" s="622"/>
      <c r="T29" s="622"/>
      <c r="U29" s="622"/>
      <c r="V29" s="622"/>
      <c r="W29" s="622"/>
      <c r="X29" s="622"/>
      <c r="Y29" s="623"/>
      <c r="Z29" s="659">
        <v>0.1</v>
      </c>
      <c r="AA29" s="659"/>
      <c r="AB29" s="659"/>
      <c r="AC29" s="659"/>
      <c r="AD29" s="660">
        <v>39</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891833</v>
      </c>
      <c r="CS29" s="634"/>
      <c r="CT29" s="634"/>
      <c r="CU29" s="634"/>
      <c r="CV29" s="634"/>
      <c r="CW29" s="634"/>
      <c r="CX29" s="634"/>
      <c r="CY29" s="635"/>
      <c r="CZ29" s="624">
        <v>8.6</v>
      </c>
      <c r="DA29" s="636"/>
      <c r="DB29" s="636"/>
      <c r="DC29" s="637"/>
      <c r="DD29" s="627">
        <v>879400</v>
      </c>
      <c r="DE29" s="634"/>
      <c r="DF29" s="634"/>
      <c r="DG29" s="634"/>
      <c r="DH29" s="634"/>
      <c r="DI29" s="634"/>
      <c r="DJ29" s="634"/>
      <c r="DK29" s="635"/>
      <c r="DL29" s="627">
        <v>879400</v>
      </c>
      <c r="DM29" s="634"/>
      <c r="DN29" s="634"/>
      <c r="DO29" s="634"/>
      <c r="DP29" s="634"/>
      <c r="DQ29" s="634"/>
      <c r="DR29" s="634"/>
      <c r="DS29" s="634"/>
      <c r="DT29" s="634"/>
      <c r="DU29" s="634"/>
      <c r="DV29" s="635"/>
      <c r="DW29" s="624">
        <v>15.6</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1342967</v>
      </c>
      <c r="S30" s="622"/>
      <c r="T30" s="622"/>
      <c r="U30" s="622"/>
      <c r="V30" s="622"/>
      <c r="W30" s="622"/>
      <c r="X30" s="622"/>
      <c r="Y30" s="623"/>
      <c r="Z30" s="659">
        <v>12.3</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859323</v>
      </c>
      <c r="CS30" s="622"/>
      <c r="CT30" s="622"/>
      <c r="CU30" s="622"/>
      <c r="CV30" s="622"/>
      <c r="CW30" s="622"/>
      <c r="CX30" s="622"/>
      <c r="CY30" s="623"/>
      <c r="CZ30" s="624">
        <v>8.3000000000000007</v>
      </c>
      <c r="DA30" s="636"/>
      <c r="DB30" s="636"/>
      <c r="DC30" s="637"/>
      <c r="DD30" s="627">
        <v>848392</v>
      </c>
      <c r="DE30" s="622"/>
      <c r="DF30" s="622"/>
      <c r="DG30" s="622"/>
      <c r="DH30" s="622"/>
      <c r="DI30" s="622"/>
      <c r="DJ30" s="622"/>
      <c r="DK30" s="623"/>
      <c r="DL30" s="627">
        <v>848392</v>
      </c>
      <c r="DM30" s="622"/>
      <c r="DN30" s="622"/>
      <c r="DO30" s="622"/>
      <c r="DP30" s="622"/>
      <c r="DQ30" s="622"/>
      <c r="DR30" s="622"/>
      <c r="DS30" s="622"/>
      <c r="DT30" s="622"/>
      <c r="DU30" s="622"/>
      <c r="DV30" s="623"/>
      <c r="DW30" s="624">
        <v>15.1</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99.8</v>
      </c>
      <c r="BH31" s="684"/>
      <c r="BI31" s="684"/>
      <c r="BJ31" s="684"/>
      <c r="BK31" s="684"/>
      <c r="BL31" s="684"/>
      <c r="BM31" s="685">
        <v>98.4</v>
      </c>
      <c r="BN31" s="684"/>
      <c r="BO31" s="684"/>
      <c r="BP31" s="684"/>
      <c r="BQ31" s="686"/>
      <c r="BR31" s="683">
        <v>99.8</v>
      </c>
      <c r="BS31" s="684"/>
      <c r="BT31" s="684"/>
      <c r="BU31" s="684"/>
      <c r="BV31" s="684"/>
      <c r="BW31" s="684"/>
      <c r="BX31" s="685">
        <v>98.4</v>
      </c>
      <c r="BY31" s="684"/>
      <c r="BZ31" s="684"/>
      <c r="CA31" s="684"/>
      <c r="CB31" s="686"/>
      <c r="CD31" s="642"/>
      <c r="CE31" s="643"/>
      <c r="CF31" s="618" t="s">
        <v>300</v>
      </c>
      <c r="CG31" s="619"/>
      <c r="CH31" s="619"/>
      <c r="CI31" s="619"/>
      <c r="CJ31" s="619"/>
      <c r="CK31" s="619"/>
      <c r="CL31" s="619"/>
      <c r="CM31" s="619"/>
      <c r="CN31" s="619"/>
      <c r="CO31" s="619"/>
      <c r="CP31" s="619"/>
      <c r="CQ31" s="620"/>
      <c r="CR31" s="621">
        <v>32510</v>
      </c>
      <c r="CS31" s="634"/>
      <c r="CT31" s="634"/>
      <c r="CU31" s="634"/>
      <c r="CV31" s="634"/>
      <c r="CW31" s="634"/>
      <c r="CX31" s="634"/>
      <c r="CY31" s="635"/>
      <c r="CZ31" s="624">
        <v>0.3</v>
      </c>
      <c r="DA31" s="636"/>
      <c r="DB31" s="636"/>
      <c r="DC31" s="637"/>
      <c r="DD31" s="627">
        <v>31008</v>
      </c>
      <c r="DE31" s="634"/>
      <c r="DF31" s="634"/>
      <c r="DG31" s="634"/>
      <c r="DH31" s="634"/>
      <c r="DI31" s="634"/>
      <c r="DJ31" s="634"/>
      <c r="DK31" s="635"/>
      <c r="DL31" s="627">
        <v>31008</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744852</v>
      </c>
      <c r="S32" s="622"/>
      <c r="T32" s="622"/>
      <c r="U32" s="622"/>
      <c r="V32" s="622"/>
      <c r="W32" s="622"/>
      <c r="X32" s="622"/>
      <c r="Y32" s="623"/>
      <c r="Z32" s="659">
        <v>6.8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99.6</v>
      </c>
      <c r="BH32" s="634"/>
      <c r="BI32" s="634"/>
      <c r="BJ32" s="634"/>
      <c r="BK32" s="634"/>
      <c r="BL32" s="634"/>
      <c r="BM32" s="625">
        <v>98.9</v>
      </c>
      <c r="BN32" s="634"/>
      <c r="BO32" s="634"/>
      <c r="BP32" s="634"/>
      <c r="BQ32" s="657"/>
      <c r="BR32" s="692">
        <v>99.8</v>
      </c>
      <c r="BS32" s="634"/>
      <c r="BT32" s="634"/>
      <c r="BU32" s="634"/>
      <c r="BV32" s="634"/>
      <c r="BW32" s="634"/>
      <c r="BX32" s="625">
        <v>99</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53860</v>
      </c>
      <c r="S33" s="622"/>
      <c r="T33" s="622"/>
      <c r="U33" s="622"/>
      <c r="V33" s="622"/>
      <c r="W33" s="622"/>
      <c r="X33" s="622"/>
      <c r="Y33" s="623"/>
      <c r="Z33" s="659">
        <v>0.5</v>
      </c>
      <c r="AA33" s="659"/>
      <c r="AB33" s="659"/>
      <c r="AC33" s="659"/>
      <c r="AD33" s="660">
        <v>34358</v>
      </c>
      <c r="AE33" s="660"/>
      <c r="AF33" s="660"/>
      <c r="AG33" s="660"/>
      <c r="AH33" s="660"/>
      <c r="AI33" s="660"/>
      <c r="AJ33" s="660"/>
      <c r="AK33" s="660"/>
      <c r="AL33" s="624">
        <v>0.6</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99.8</v>
      </c>
      <c r="BH33" s="606"/>
      <c r="BI33" s="606"/>
      <c r="BJ33" s="606"/>
      <c r="BK33" s="606"/>
      <c r="BL33" s="606"/>
      <c r="BM33" s="652">
        <v>98.2</v>
      </c>
      <c r="BN33" s="606"/>
      <c r="BO33" s="606"/>
      <c r="BP33" s="606"/>
      <c r="BQ33" s="669"/>
      <c r="BR33" s="682">
        <v>99.8</v>
      </c>
      <c r="BS33" s="606"/>
      <c r="BT33" s="606"/>
      <c r="BU33" s="606"/>
      <c r="BV33" s="606"/>
      <c r="BW33" s="606"/>
      <c r="BX33" s="652">
        <v>98.2</v>
      </c>
      <c r="BY33" s="606"/>
      <c r="BZ33" s="606"/>
      <c r="CA33" s="606"/>
      <c r="CB33" s="669"/>
      <c r="CD33" s="618" t="s">
        <v>307</v>
      </c>
      <c r="CE33" s="619"/>
      <c r="CF33" s="619"/>
      <c r="CG33" s="619"/>
      <c r="CH33" s="619"/>
      <c r="CI33" s="619"/>
      <c r="CJ33" s="619"/>
      <c r="CK33" s="619"/>
      <c r="CL33" s="619"/>
      <c r="CM33" s="619"/>
      <c r="CN33" s="619"/>
      <c r="CO33" s="619"/>
      <c r="CP33" s="619"/>
      <c r="CQ33" s="620"/>
      <c r="CR33" s="621">
        <v>5230783</v>
      </c>
      <c r="CS33" s="634"/>
      <c r="CT33" s="634"/>
      <c r="CU33" s="634"/>
      <c r="CV33" s="634"/>
      <c r="CW33" s="634"/>
      <c r="CX33" s="634"/>
      <c r="CY33" s="635"/>
      <c r="CZ33" s="624">
        <v>50.7</v>
      </c>
      <c r="DA33" s="636"/>
      <c r="DB33" s="636"/>
      <c r="DC33" s="637"/>
      <c r="DD33" s="627">
        <v>4416655</v>
      </c>
      <c r="DE33" s="634"/>
      <c r="DF33" s="634"/>
      <c r="DG33" s="634"/>
      <c r="DH33" s="634"/>
      <c r="DI33" s="634"/>
      <c r="DJ33" s="634"/>
      <c r="DK33" s="635"/>
      <c r="DL33" s="627">
        <v>2419745</v>
      </c>
      <c r="DM33" s="634"/>
      <c r="DN33" s="634"/>
      <c r="DO33" s="634"/>
      <c r="DP33" s="634"/>
      <c r="DQ33" s="634"/>
      <c r="DR33" s="634"/>
      <c r="DS33" s="634"/>
      <c r="DT33" s="634"/>
      <c r="DU33" s="634"/>
      <c r="DV33" s="635"/>
      <c r="DW33" s="624">
        <v>43</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160391</v>
      </c>
      <c r="S34" s="622"/>
      <c r="T34" s="622"/>
      <c r="U34" s="622"/>
      <c r="V34" s="622"/>
      <c r="W34" s="622"/>
      <c r="X34" s="622"/>
      <c r="Y34" s="623"/>
      <c r="Z34" s="659">
        <v>1.5</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1576655</v>
      </c>
      <c r="CS34" s="622"/>
      <c r="CT34" s="622"/>
      <c r="CU34" s="622"/>
      <c r="CV34" s="622"/>
      <c r="CW34" s="622"/>
      <c r="CX34" s="622"/>
      <c r="CY34" s="623"/>
      <c r="CZ34" s="624">
        <v>15.3</v>
      </c>
      <c r="DA34" s="636"/>
      <c r="DB34" s="636"/>
      <c r="DC34" s="637"/>
      <c r="DD34" s="627">
        <v>1368660</v>
      </c>
      <c r="DE34" s="622"/>
      <c r="DF34" s="622"/>
      <c r="DG34" s="622"/>
      <c r="DH34" s="622"/>
      <c r="DI34" s="622"/>
      <c r="DJ34" s="622"/>
      <c r="DK34" s="623"/>
      <c r="DL34" s="627">
        <v>993228</v>
      </c>
      <c r="DM34" s="622"/>
      <c r="DN34" s="622"/>
      <c r="DO34" s="622"/>
      <c r="DP34" s="622"/>
      <c r="DQ34" s="622"/>
      <c r="DR34" s="622"/>
      <c r="DS34" s="622"/>
      <c r="DT34" s="622"/>
      <c r="DU34" s="622"/>
      <c r="DV34" s="623"/>
      <c r="DW34" s="624">
        <v>17.600000000000001</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899261</v>
      </c>
      <c r="S35" s="622"/>
      <c r="T35" s="622"/>
      <c r="U35" s="622"/>
      <c r="V35" s="622"/>
      <c r="W35" s="622"/>
      <c r="X35" s="622"/>
      <c r="Y35" s="623"/>
      <c r="Z35" s="659">
        <v>8.3000000000000007</v>
      </c>
      <c r="AA35" s="659"/>
      <c r="AB35" s="659"/>
      <c r="AC35" s="659"/>
      <c r="AD35" s="660" t="s">
        <v>122</v>
      </c>
      <c r="AE35" s="660"/>
      <c r="AF35" s="660"/>
      <c r="AG35" s="660"/>
      <c r="AH35" s="660"/>
      <c r="AI35" s="660"/>
      <c r="AJ35" s="660"/>
      <c r="AK35" s="660"/>
      <c r="AL35" s="624" t="s">
        <v>122</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125398</v>
      </c>
      <c r="CS35" s="634"/>
      <c r="CT35" s="634"/>
      <c r="CU35" s="634"/>
      <c r="CV35" s="634"/>
      <c r="CW35" s="634"/>
      <c r="CX35" s="634"/>
      <c r="CY35" s="635"/>
      <c r="CZ35" s="624">
        <v>1.2</v>
      </c>
      <c r="DA35" s="636"/>
      <c r="DB35" s="636"/>
      <c r="DC35" s="637"/>
      <c r="DD35" s="627">
        <v>109780</v>
      </c>
      <c r="DE35" s="634"/>
      <c r="DF35" s="634"/>
      <c r="DG35" s="634"/>
      <c r="DH35" s="634"/>
      <c r="DI35" s="634"/>
      <c r="DJ35" s="634"/>
      <c r="DK35" s="635"/>
      <c r="DL35" s="627">
        <v>109780</v>
      </c>
      <c r="DM35" s="634"/>
      <c r="DN35" s="634"/>
      <c r="DO35" s="634"/>
      <c r="DP35" s="634"/>
      <c r="DQ35" s="634"/>
      <c r="DR35" s="634"/>
      <c r="DS35" s="634"/>
      <c r="DT35" s="634"/>
      <c r="DU35" s="634"/>
      <c r="DV35" s="635"/>
      <c r="DW35" s="624">
        <v>2</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614443</v>
      </c>
      <c r="S36" s="622"/>
      <c r="T36" s="622"/>
      <c r="U36" s="622"/>
      <c r="V36" s="622"/>
      <c r="W36" s="622"/>
      <c r="X36" s="622"/>
      <c r="Y36" s="623"/>
      <c r="Z36" s="659">
        <v>5.6</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3">
        <v>1248726</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67</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1782452</v>
      </c>
      <c r="CS36" s="622"/>
      <c r="CT36" s="622"/>
      <c r="CU36" s="622"/>
      <c r="CV36" s="622"/>
      <c r="CW36" s="622"/>
      <c r="CX36" s="622"/>
      <c r="CY36" s="623"/>
      <c r="CZ36" s="624">
        <v>17.3</v>
      </c>
      <c r="DA36" s="636"/>
      <c r="DB36" s="636"/>
      <c r="DC36" s="637"/>
      <c r="DD36" s="627">
        <v>1371709</v>
      </c>
      <c r="DE36" s="622"/>
      <c r="DF36" s="622"/>
      <c r="DG36" s="622"/>
      <c r="DH36" s="622"/>
      <c r="DI36" s="622"/>
      <c r="DJ36" s="622"/>
      <c r="DK36" s="623"/>
      <c r="DL36" s="627">
        <v>781442</v>
      </c>
      <c r="DM36" s="622"/>
      <c r="DN36" s="622"/>
      <c r="DO36" s="622"/>
      <c r="DP36" s="622"/>
      <c r="DQ36" s="622"/>
      <c r="DR36" s="622"/>
      <c r="DS36" s="622"/>
      <c r="DT36" s="622"/>
      <c r="DU36" s="622"/>
      <c r="DV36" s="623"/>
      <c r="DW36" s="624">
        <v>13.9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141736</v>
      </c>
      <c r="S37" s="622"/>
      <c r="T37" s="622"/>
      <c r="U37" s="622"/>
      <c r="V37" s="622"/>
      <c r="W37" s="622"/>
      <c r="X37" s="622"/>
      <c r="Y37" s="623"/>
      <c r="Z37" s="659">
        <v>1.3</v>
      </c>
      <c r="AA37" s="659"/>
      <c r="AB37" s="659"/>
      <c r="AC37" s="659"/>
      <c r="AD37" s="660">
        <v>24402</v>
      </c>
      <c r="AE37" s="660"/>
      <c r="AF37" s="660"/>
      <c r="AG37" s="660"/>
      <c r="AH37" s="660"/>
      <c r="AI37" s="660"/>
      <c r="AJ37" s="660"/>
      <c r="AK37" s="660"/>
      <c r="AL37" s="624">
        <v>0.4</v>
      </c>
      <c r="AM37" s="625"/>
      <c r="AN37" s="625"/>
      <c r="AO37" s="661"/>
      <c r="AQ37" s="654" t="s">
        <v>319</v>
      </c>
      <c r="AR37" s="655"/>
      <c r="AS37" s="655"/>
      <c r="AT37" s="655"/>
      <c r="AU37" s="655"/>
      <c r="AV37" s="655"/>
      <c r="AW37" s="655"/>
      <c r="AX37" s="655"/>
      <c r="AY37" s="656"/>
      <c r="AZ37" s="621">
        <v>263547</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-24203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407647</v>
      </c>
      <c r="CS37" s="634"/>
      <c r="CT37" s="634"/>
      <c r="CU37" s="634"/>
      <c r="CV37" s="634"/>
      <c r="CW37" s="634"/>
      <c r="CX37" s="634"/>
      <c r="CY37" s="635"/>
      <c r="CZ37" s="624">
        <v>3.9</v>
      </c>
      <c r="DA37" s="636"/>
      <c r="DB37" s="636"/>
      <c r="DC37" s="637"/>
      <c r="DD37" s="627">
        <v>298040</v>
      </c>
      <c r="DE37" s="634"/>
      <c r="DF37" s="634"/>
      <c r="DG37" s="634"/>
      <c r="DH37" s="634"/>
      <c r="DI37" s="634"/>
      <c r="DJ37" s="634"/>
      <c r="DK37" s="635"/>
      <c r="DL37" s="627">
        <v>276617</v>
      </c>
      <c r="DM37" s="634"/>
      <c r="DN37" s="634"/>
      <c r="DO37" s="634"/>
      <c r="DP37" s="634"/>
      <c r="DQ37" s="634"/>
      <c r="DR37" s="634"/>
      <c r="DS37" s="634"/>
      <c r="DT37" s="634"/>
      <c r="DU37" s="634"/>
      <c r="DV37" s="635"/>
      <c r="DW37" s="624">
        <v>4.9000000000000004</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541800</v>
      </c>
      <c r="S38" s="622"/>
      <c r="T38" s="622"/>
      <c r="U38" s="622"/>
      <c r="V38" s="622"/>
      <c r="W38" s="622"/>
      <c r="X38" s="622"/>
      <c r="Y38" s="623"/>
      <c r="Z38" s="659">
        <v>5</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149015</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1487</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814364</v>
      </c>
      <c r="CS38" s="622"/>
      <c r="CT38" s="622"/>
      <c r="CU38" s="622"/>
      <c r="CV38" s="622"/>
      <c r="CW38" s="622"/>
      <c r="CX38" s="622"/>
      <c r="CY38" s="623"/>
      <c r="CZ38" s="624">
        <v>7.9</v>
      </c>
      <c r="DA38" s="636"/>
      <c r="DB38" s="636"/>
      <c r="DC38" s="637"/>
      <c r="DD38" s="627">
        <v>696978</v>
      </c>
      <c r="DE38" s="622"/>
      <c r="DF38" s="622"/>
      <c r="DG38" s="622"/>
      <c r="DH38" s="622"/>
      <c r="DI38" s="622"/>
      <c r="DJ38" s="622"/>
      <c r="DK38" s="623"/>
      <c r="DL38" s="627">
        <v>535295</v>
      </c>
      <c r="DM38" s="622"/>
      <c r="DN38" s="622"/>
      <c r="DO38" s="622"/>
      <c r="DP38" s="622"/>
      <c r="DQ38" s="622"/>
      <c r="DR38" s="622"/>
      <c r="DS38" s="622"/>
      <c r="DT38" s="622"/>
      <c r="DU38" s="622"/>
      <c r="DV38" s="623"/>
      <c r="DW38" s="624">
        <v>9.5</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87889</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2194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906519</v>
      </c>
      <c r="CS39" s="634"/>
      <c r="CT39" s="634"/>
      <c r="CU39" s="634"/>
      <c r="CV39" s="634"/>
      <c r="CW39" s="634"/>
      <c r="CX39" s="634"/>
      <c r="CY39" s="635"/>
      <c r="CZ39" s="624">
        <v>8.8000000000000007</v>
      </c>
      <c r="DA39" s="636"/>
      <c r="DB39" s="636"/>
      <c r="DC39" s="637"/>
      <c r="DD39" s="627">
        <v>869133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17700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2062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25395</v>
      </c>
      <c r="CS40" s="622"/>
      <c r="CT40" s="622"/>
      <c r="CU40" s="622"/>
      <c r="CV40" s="622"/>
      <c r="CW40" s="622"/>
      <c r="CX40" s="622"/>
      <c r="CY40" s="623"/>
      <c r="CZ40" s="624">
        <v>0.2</v>
      </c>
      <c r="DA40" s="636"/>
      <c r="DB40" s="636"/>
      <c r="DC40" s="637"/>
      <c r="DD40" s="627">
        <v>395</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10875886</v>
      </c>
      <c r="S41" s="646"/>
      <c r="T41" s="646"/>
      <c r="U41" s="646"/>
      <c r="V41" s="646"/>
      <c r="W41" s="646"/>
      <c r="X41" s="646"/>
      <c r="Y41" s="649"/>
      <c r="Z41" s="650">
        <v>100</v>
      </c>
      <c r="AA41" s="650"/>
      <c r="AB41" s="650"/>
      <c r="AC41" s="650"/>
      <c r="AD41" s="651">
        <v>5609663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242241</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327</v>
      </c>
      <c r="AR42" s="667"/>
      <c r="AS42" s="667"/>
      <c r="AT42" s="667"/>
      <c r="AU42" s="667"/>
      <c r="AV42" s="667"/>
      <c r="AW42" s="667"/>
      <c r="AX42" s="667"/>
      <c r="AY42" s="668"/>
      <c r="AZ42" s="605">
        <v>503972</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411</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1749165</v>
      </c>
      <c r="CS42" s="634"/>
      <c r="CT42" s="634"/>
      <c r="CU42" s="634"/>
      <c r="CV42" s="634"/>
      <c r="CW42" s="634"/>
      <c r="CX42" s="634"/>
      <c r="CY42" s="635"/>
      <c r="CZ42" s="624">
        <v>16.899999999999999</v>
      </c>
      <c r="DA42" s="636"/>
      <c r="DB42" s="636"/>
      <c r="DC42" s="637"/>
      <c r="DD42" s="627">
        <v>847519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341</v>
      </c>
      <c r="CD43" s="618" t="s">
        <v>342</v>
      </c>
      <c r="CE43" s="619"/>
      <c r="CF43" s="619"/>
      <c r="CG43" s="619"/>
      <c r="CH43" s="619"/>
      <c r="CI43" s="619"/>
      <c r="CJ43" s="619"/>
      <c r="CK43" s="619"/>
      <c r="CL43" s="619"/>
      <c r="CM43" s="619"/>
      <c r="CN43" s="619"/>
      <c r="CO43" s="619"/>
      <c r="CP43" s="619"/>
      <c r="CQ43" s="620"/>
      <c r="CR43" s="621">
        <v>72513</v>
      </c>
      <c r="CS43" s="634"/>
      <c r="CT43" s="634"/>
      <c r="CU43" s="634"/>
      <c r="CV43" s="634"/>
      <c r="CW43" s="634"/>
      <c r="CX43" s="634"/>
      <c r="CY43" s="635"/>
      <c r="CZ43" s="624">
        <v>0.7</v>
      </c>
      <c r="DA43" s="636"/>
      <c r="DB43" s="636"/>
      <c r="DC43" s="637"/>
      <c r="DD43" s="627">
        <v>60198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344</v>
      </c>
      <c r="CG44" s="619"/>
      <c r="CH44" s="619"/>
      <c r="CI44" s="619"/>
      <c r="CJ44" s="619"/>
      <c r="CK44" s="619"/>
      <c r="CL44" s="619"/>
      <c r="CM44" s="619"/>
      <c r="CN44" s="619"/>
      <c r="CO44" s="619"/>
      <c r="CP44" s="619"/>
      <c r="CQ44" s="620"/>
      <c r="CR44" s="621">
        <v>1737854</v>
      </c>
      <c r="CS44" s="622"/>
      <c r="CT44" s="622"/>
      <c r="CU44" s="622"/>
      <c r="CV44" s="622"/>
      <c r="CW44" s="622"/>
      <c r="CX44" s="622"/>
      <c r="CY44" s="623"/>
      <c r="CZ44" s="624">
        <v>16.8</v>
      </c>
      <c r="DA44" s="625"/>
      <c r="DB44" s="625"/>
      <c r="DC44" s="626"/>
      <c r="DD44" s="627">
        <v>846065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590379</v>
      </c>
      <c r="CS45" s="634"/>
      <c r="CT45" s="634"/>
      <c r="CU45" s="634"/>
      <c r="CV45" s="634"/>
      <c r="CW45" s="634"/>
      <c r="CX45" s="634"/>
      <c r="CY45" s="635"/>
      <c r="CZ45" s="624">
        <v>5.7</v>
      </c>
      <c r="DA45" s="636"/>
      <c r="DB45" s="636"/>
      <c r="DC45" s="637"/>
      <c r="DD45" s="627">
        <v>127939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347</v>
      </c>
      <c r="CG46" s="619"/>
      <c r="CH46" s="619"/>
      <c r="CI46" s="619"/>
      <c r="CJ46" s="619"/>
      <c r="CK46" s="619"/>
      <c r="CL46" s="619"/>
      <c r="CM46" s="619"/>
      <c r="CN46" s="619"/>
      <c r="CO46" s="619"/>
      <c r="CP46" s="619"/>
      <c r="CQ46" s="620"/>
      <c r="CR46" s="621">
        <v>1085727</v>
      </c>
      <c r="CS46" s="622"/>
      <c r="CT46" s="622"/>
      <c r="CU46" s="622"/>
      <c r="CV46" s="622"/>
      <c r="CW46" s="622"/>
      <c r="CX46" s="622"/>
      <c r="CY46" s="623"/>
      <c r="CZ46" s="624">
        <v>10.5</v>
      </c>
      <c r="DA46" s="625"/>
      <c r="DB46" s="625"/>
      <c r="DC46" s="626"/>
      <c r="DD46" s="627">
        <v>688242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348</v>
      </c>
      <c r="CG47" s="619"/>
      <c r="CH47" s="619"/>
      <c r="CI47" s="619"/>
      <c r="CJ47" s="619"/>
      <c r="CK47" s="619"/>
      <c r="CL47" s="619"/>
      <c r="CM47" s="619"/>
      <c r="CN47" s="619"/>
      <c r="CO47" s="619"/>
      <c r="CP47" s="619"/>
      <c r="CQ47" s="620"/>
      <c r="CR47" s="621">
        <v>11311</v>
      </c>
      <c r="CS47" s="634"/>
      <c r="CT47" s="634"/>
      <c r="CU47" s="634"/>
      <c r="CV47" s="634"/>
      <c r="CW47" s="634"/>
      <c r="CX47" s="634"/>
      <c r="CY47" s="635"/>
      <c r="CZ47" s="624">
        <v>0.1</v>
      </c>
      <c r="DA47" s="636"/>
      <c r="DB47" s="636"/>
      <c r="DC47" s="637"/>
      <c r="DD47" s="627">
        <v>1454</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350</v>
      </c>
      <c r="CE49" s="603"/>
      <c r="CF49" s="603"/>
      <c r="CG49" s="603"/>
      <c r="CH49" s="603"/>
      <c r="CI49" s="603"/>
      <c r="CJ49" s="603"/>
      <c r="CK49" s="603"/>
      <c r="CL49" s="603"/>
      <c r="CM49" s="603"/>
      <c r="CN49" s="603"/>
      <c r="CO49" s="603"/>
      <c r="CP49" s="603"/>
      <c r="CQ49" s="604"/>
      <c r="CR49" s="605">
        <v>10320333</v>
      </c>
      <c r="CS49" s="606"/>
      <c r="CT49" s="606"/>
      <c r="CU49" s="606"/>
      <c r="CV49" s="606"/>
      <c r="CW49" s="606"/>
      <c r="CX49" s="606"/>
      <c r="CY49" s="607"/>
      <c r="CZ49" s="608">
        <v>100</v>
      </c>
      <c r="DA49" s="609"/>
      <c r="DB49" s="609"/>
      <c r="DC49" s="610"/>
      <c r="DD49" s="611">
        <v>8170049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v3bAdVKXy6kD/bcZx9I3cPi5GMt2F74No52cnBwBoD3FEmwEghakPNrroDs/Ngi6BIbETpPf1pdjWWEHqVPKJQ==" saltValue="4utSrycaXqn52hhzrfRd3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2"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89" t="s">
        <v>351</v>
      </c>
      <c r="B2" s="1089"/>
      <c r="C2" s="1089"/>
      <c r="D2" s="1089"/>
      <c r="E2" s="1089"/>
      <c r="F2" s="1089"/>
      <c r="G2" s="1089"/>
      <c r="H2" s="1089"/>
      <c r="I2" s="1089"/>
      <c r="J2" s="1089"/>
      <c r="K2" s="1089"/>
      <c r="L2" s="1089"/>
      <c r="M2" s="1089"/>
      <c r="N2" s="1089"/>
      <c r="O2" s="1089"/>
      <c r="P2" s="1089"/>
      <c r="Q2" s="1089"/>
      <c r="R2" s="1089"/>
      <c r="S2" s="1089"/>
      <c r="T2" s="1089"/>
      <c r="U2" s="1089"/>
      <c r="V2" s="1089"/>
      <c r="W2" s="1089"/>
      <c r="X2" s="1089"/>
      <c r="Y2" s="1089"/>
      <c r="Z2" s="1089"/>
      <c r="AA2" s="1089"/>
      <c r="AB2" s="1089"/>
      <c r="AC2" s="1089"/>
      <c r="AD2" s="1089"/>
      <c r="AE2" s="1089"/>
      <c r="AF2" s="1089"/>
      <c r="AG2" s="1089"/>
      <c r="AH2" s="1089"/>
      <c r="AI2" s="1089"/>
      <c r="AJ2" s="1089"/>
      <c r="AK2" s="1089"/>
      <c r="AL2" s="1089"/>
      <c r="AM2" s="1089"/>
      <c r="AN2" s="1089"/>
      <c r="AO2" s="1089"/>
      <c r="AP2" s="1089"/>
      <c r="AQ2" s="1089"/>
      <c r="AR2" s="1089"/>
      <c r="AS2" s="1089"/>
      <c r="AT2" s="1089"/>
      <c r="AU2" s="1089"/>
      <c r="AV2" s="1089"/>
      <c r="AW2" s="1089"/>
      <c r="AX2" s="1089"/>
      <c r="AY2" s="1089"/>
      <c r="AZ2" s="1089"/>
      <c r="BA2" s="1089"/>
      <c r="BB2" s="1089"/>
      <c r="BC2" s="1089"/>
      <c r="BD2" s="1089"/>
      <c r="BE2" s="1089"/>
      <c r="BF2" s="1089"/>
      <c r="BG2" s="1089"/>
      <c r="BH2" s="1089"/>
      <c r="BI2" s="1089"/>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0" t="s">
        <v>352</v>
      </c>
      <c r="DK2" s="1091"/>
      <c r="DL2" s="1091"/>
      <c r="DM2" s="1091"/>
      <c r="DN2" s="1091"/>
      <c r="DO2" s="1092"/>
      <c r="DP2" s="216"/>
      <c r="DQ2" s="1090" t="s">
        <v>353</v>
      </c>
      <c r="DR2" s="1091"/>
      <c r="DS2" s="1091"/>
      <c r="DT2" s="1091"/>
      <c r="DU2" s="1091"/>
      <c r="DV2" s="1091"/>
      <c r="DW2" s="1091"/>
      <c r="DX2" s="1091"/>
      <c r="DY2" s="1091"/>
      <c r="DZ2" s="1092"/>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3"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3" t="s">
        <v>370</v>
      </c>
      <c r="DH5" s="1084"/>
      <c r="DI5" s="1084"/>
      <c r="DJ5" s="1084"/>
      <c r="DK5" s="1085"/>
      <c r="DL5" s="1083" t="s">
        <v>371</v>
      </c>
      <c r="DM5" s="1084"/>
      <c r="DN5" s="1084"/>
      <c r="DO5" s="1084"/>
      <c r="DP5" s="1085"/>
      <c r="DQ5" s="1001" t="s">
        <v>372</v>
      </c>
      <c r="DR5" s="1002"/>
      <c r="DS5" s="1002"/>
      <c r="DT5" s="1002"/>
      <c r="DU5" s="1003"/>
      <c r="DV5" s="1001" t="s">
        <v>363</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4"/>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6"/>
      <c r="DH6" s="1087"/>
      <c r="DI6" s="1087"/>
      <c r="DJ6" s="1087"/>
      <c r="DK6" s="1088"/>
      <c r="DL6" s="1086"/>
      <c r="DM6" s="1087"/>
      <c r="DN6" s="1087"/>
      <c r="DO6" s="1087"/>
      <c r="DP6" s="1088"/>
      <c r="DQ6" s="1004"/>
      <c r="DR6" s="1005"/>
      <c r="DS6" s="1005"/>
      <c r="DT6" s="1005"/>
      <c r="DU6" s="1006"/>
      <c r="DV6" s="1004"/>
      <c r="DW6" s="1005"/>
      <c r="DX6" s="1005"/>
      <c r="DY6" s="1005"/>
      <c r="DZ6" s="1016"/>
      <c r="EA6" s="222"/>
    </row>
    <row r="7" spans="1:131" s="223" customFormat="1" ht="26.25" customHeight="1" thickTop="1" x14ac:dyDescent="0.15">
      <c r="A7" s="224">
        <v>1</v>
      </c>
      <c r="B7" s="1047" t="s">
        <v>373</v>
      </c>
      <c r="C7" s="1048"/>
      <c r="D7" s="1048"/>
      <c r="E7" s="1048"/>
      <c r="F7" s="1048"/>
      <c r="G7" s="1048"/>
      <c r="H7" s="1048"/>
      <c r="I7" s="1048"/>
      <c r="J7" s="1048"/>
      <c r="K7" s="1048"/>
      <c r="L7" s="1048"/>
      <c r="M7" s="1048"/>
      <c r="N7" s="1048"/>
      <c r="O7" s="1048"/>
      <c r="P7" s="1049"/>
      <c r="Q7" s="1101">
        <v>10860</v>
      </c>
      <c r="R7" s="1102"/>
      <c r="S7" s="1102"/>
      <c r="T7" s="1102"/>
      <c r="U7" s="1102"/>
      <c r="V7" s="1102">
        <v>10289</v>
      </c>
      <c r="W7" s="1102"/>
      <c r="X7" s="1102"/>
      <c r="Y7" s="1102"/>
      <c r="Z7" s="1102"/>
      <c r="AA7" s="1102">
        <v>555</v>
      </c>
      <c r="AB7" s="1102"/>
      <c r="AC7" s="1102"/>
      <c r="AD7" s="1102"/>
      <c r="AE7" s="1103"/>
      <c r="AF7" s="1104">
        <v>239</v>
      </c>
      <c r="AG7" s="1105"/>
      <c r="AH7" s="1105"/>
      <c r="AI7" s="1105"/>
      <c r="AJ7" s="1106"/>
      <c r="AK7" s="1107">
        <v>882</v>
      </c>
      <c r="AL7" s="1108"/>
      <c r="AM7" s="1108"/>
      <c r="AN7" s="1108"/>
      <c r="AO7" s="1108"/>
      <c r="AP7" s="1108">
        <v>7256</v>
      </c>
      <c r="AQ7" s="1108"/>
      <c r="AR7" s="1108"/>
      <c r="AS7" s="1108"/>
      <c r="AT7" s="1108"/>
      <c r="AU7" s="1109"/>
      <c r="AV7" s="1109"/>
      <c r="AW7" s="1109"/>
      <c r="AX7" s="1109"/>
      <c r="AY7" s="1110"/>
      <c r="AZ7" s="220"/>
      <c r="BA7" s="220"/>
      <c r="BB7" s="220"/>
      <c r="BC7" s="220"/>
      <c r="BD7" s="220"/>
      <c r="BE7" s="221"/>
      <c r="BF7" s="221"/>
      <c r="BG7" s="221"/>
      <c r="BH7" s="221"/>
      <c r="BI7" s="221"/>
      <c r="BJ7" s="221"/>
      <c r="BK7" s="221"/>
      <c r="BL7" s="221"/>
      <c r="BM7" s="221"/>
      <c r="BN7" s="221"/>
      <c r="BO7" s="221"/>
      <c r="BP7" s="221"/>
      <c r="BQ7" s="224">
        <v>1</v>
      </c>
      <c r="BR7" s="225"/>
      <c r="BS7" s="1098" t="s">
        <v>572</v>
      </c>
      <c r="BT7" s="1099"/>
      <c r="BU7" s="1099"/>
      <c r="BV7" s="1099"/>
      <c r="BW7" s="1099"/>
      <c r="BX7" s="1099"/>
      <c r="BY7" s="1099"/>
      <c r="BZ7" s="1099"/>
      <c r="CA7" s="1099"/>
      <c r="CB7" s="1099"/>
      <c r="CC7" s="1099"/>
      <c r="CD7" s="1099"/>
      <c r="CE7" s="1099"/>
      <c r="CF7" s="1099"/>
      <c r="CG7" s="1111"/>
      <c r="CH7" s="1095">
        <v>1</v>
      </c>
      <c r="CI7" s="1096"/>
      <c r="CJ7" s="1096"/>
      <c r="CK7" s="1096"/>
      <c r="CL7" s="1097"/>
      <c r="CM7" s="1095">
        <v>53</v>
      </c>
      <c r="CN7" s="1096"/>
      <c r="CO7" s="1096"/>
      <c r="CP7" s="1096"/>
      <c r="CQ7" s="1097"/>
      <c r="CR7" s="1095">
        <v>5</v>
      </c>
      <c r="CS7" s="1096"/>
      <c r="CT7" s="1096"/>
      <c r="CU7" s="1096"/>
      <c r="CV7" s="1097"/>
      <c r="CW7" s="1095">
        <v>5</v>
      </c>
      <c r="CX7" s="1096"/>
      <c r="CY7" s="1096"/>
      <c r="CZ7" s="1096"/>
      <c r="DA7" s="1097"/>
      <c r="DB7" s="1095" t="s">
        <v>491</v>
      </c>
      <c r="DC7" s="1096"/>
      <c r="DD7" s="1096"/>
      <c r="DE7" s="1096"/>
      <c r="DF7" s="1097"/>
      <c r="DG7" s="1095" t="s">
        <v>491</v>
      </c>
      <c r="DH7" s="1096"/>
      <c r="DI7" s="1096"/>
      <c r="DJ7" s="1096"/>
      <c r="DK7" s="1097"/>
      <c r="DL7" s="1095" t="s">
        <v>491</v>
      </c>
      <c r="DM7" s="1096"/>
      <c r="DN7" s="1096"/>
      <c r="DO7" s="1096"/>
      <c r="DP7" s="1097"/>
      <c r="DQ7" s="1095" t="s">
        <v>491</v>
      </c>
      <c r="DR7" s="1096"/>
      <c r="DS7" s="1096"/>
      <c r="DT7" s="1096"/>
      <c r="DU7" s="1097"/>
      <c r="DV7" s="1098"/>
      <c r="DW7" s="1099"/>
      <c r="DX7" s="1099"/>
      <c r="DY7" s="1099"/>
      <c r="DZ7" s="1100"/>
      <c r="EA7" s="222"/>
    </row>
    <row r="8" spans="1:131" s="223" customFormat="1" ht="26.25" customHeight="1" x14ac:dyDescent="0.15">
      <c r="A8" s="226">
        <v>2</v>
      </c>
      <c r="B8" s="1030" t="s">
        <v>374</v>
      </c>
      <c r="C8" s="1031"/>
      <c r="D8" s="1031"/>
      <c r="E8" s="1031"/>
      <c r="F8" s="1031"/>
      <c r="G8" s="1031"/>
      <c r="H8" s="1031"/>
      <c r="I8" s="1031"/>
      <c r="J8" s="1031"/>
      <c r="K8" s="1031"/>
      <c r="L8" s="1031"/>
      <c r="M8" s="1031"/>
      <c r="N8" s="1031"/>
      <c r="O8" s="1031"/>
      <c r="P8" s="1032"/>
      <c r="Q8" s="1038">
        <v>16</v>
      </c>
      <c r="R8" s="1039"/>
      <c r="S8" s="1039"/>
      <c r="T8" s="1039"/>
      <c r="U8" s="1039"/>
      <c r="V8" s="1039">
        <v>31</v>
      </c>
      <c r="W8" s="1039"/>
      <c r="X8" s="1039"/>
      <c r="Y8" s="1039"/>
      <c r="Z8" s="1039"/>
      <c r="AA8" s="1039">
        <v>0</v>
      </c>
      <c r="AB8" s="1039"/>
      <c r="AC8" s="1039"/>
      <c r="AD8" s="1039"/>
      <c r="AE8" s="1040"/>
      <c r="AF8" s="1035">
        <v>0</v>
      </c>
      <c r="AG8" s="1036"/>
      <c r="AH8" s="1036"/>
      <c r="AI8" s="1036"/>
      <c r="AJ8" s="1037"/>
      <c r="AK8" s="1079">
        <v>9</v>
      </c>
      <c r="AL8" s="1080"/>
      <c r="AM8" s="1080"/>
      <c r="AN8" s="1080"/>
      <c r="AO8" s="1080"/>
      <c r="AP8" s="1080" t="s">
        <v>491</v>
      </c>
      <c r="AQ8" s="1080"/>
      <c r="AR8" s="1080"/>
      <c r="AS8" s="1080"/>
      <c r="AT8" s="1080"/>
      <c r="AU8" s="1081"/>
      <c r="AV8" s="1081"/>
      <c r="AW8" s="1081"/>
      <c r="AX8" s="1081"/>
      <c r="AY8" s="1082"/>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79"/>
      <c r="AL9" s="1080"/>
      <c r="AM9" s="1080"/>
      <c r="AN9" s="1080"/>
      <c r="AO9" s="1080"/>
      <c r="AP9" s="1080"/>
      <c r="AQ9" s="1080"/>
      <c r="AR9" s="1080"/>
      <c r="AS9" s="1080"/>
      <c r="AT9" s="1080"/>
      <c r="AU9" s="1081"/>
      <c r="AV9" s="1081"/>
      <c r="AW9" s="1081"/>
      <c r="AX9" s="1081"/>
      <c r="AY9" s="1082"/>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79"/>
      <c r="AL10" s="1080"/>
      <c r="AM10" s="1080"/>
      <c r="AN10" s="1080"/>
      <c r="AO10" s="1080"/>
      <c r="AP10" s="1080"/>
      <c r="AQ10" s="1080"/>
      <c r="AR10" s="1080"/>
      <c r="AS10" s="1080"/>
      <c r="AT10" s="1080"/>
      <c r="AU10" s="1081"/>
      <c r="AV10" s="1081"/>
      <c r="AW10" s="1081"/>
      <c r="AX10" s="1081"/>
      <c r="AY10" s="1082"/>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79"/>
      <c r="AL11" s="1080"/>
      <c r="AM11" s="1080"/>
      <c r="AN11" s="1080"/>
      <c r="AO11" s="1080"/>
      <c r="AP11" s="1080"/>
      <c r="AQ11" s="1080"/>
      <c r="AR11" s="1080"/>
      <c r="AS11" s="1080"/>
      <c r="AT11" s="1080"/>
      <c r="AU11" s="1081"/>
      <c r="AV11" s="1081"/>
      <c r="AW11" s="1081"/>
      <c r="AX11" s="1081"/>
      <c r="AY11" s="1082"/>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79"/>
      <c r="AL12" s="1080"/>
      <c r="AM12" s="1080"/>
      <c r="AN12" s="1080"/>
      <c r="AO12" s="1080"/>
      <c r="AP12" s="1080"/>
      <c r="AQ12" s="1080"/>
      <c r="AR12" s="1080"/>
      <c r="AS12" s="1080"/>
      <c r="AT12" s="1080"/>
      <c r="AU12" s="1081"/>
      <c r="AV12" s="1081"/>
      <c r="AW12" s="1081"/>
      <c r="AX12" s="1081"/>
      <c r="AY12" s="1082"/>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79"/>
      <c r="AL13" s="1080"/>
      <c r="AM13" s="1080"/>
      <c r="AN13" s="1080"/>
      <c r="AO13" s="1080"/>
      <c r="AP13" s="1080"/>
      <c r="AQ13" s="1080"/>
      <c r="AR13" s="1080"/>
      <c r="AS13" s="1080"/>
      <c r="AT13" s="1080"/>
      <c r="AU13" s="1081"/>
      <c r="AV13" s="1081"/>
      <c r="AW13" s="1081"/>
      <c r="AX13" s="1081"/>
      <c r="AY13" s="1082"/>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79"/>
      <c r="AL14" s="1080"/>
      <c r="AM14" s="1080"/>
      <c r="AN14" s="1080"/>
      <c r="AO14" s="1080"/>
      <c r="AP14" s="1080"/>
      <c r="AQ14" s="1080"/>
      <c r="AR14" s="1080"/>
      <c r="AS14" s="1080"/>
      <c r="AT14" s="1080"/>
      <c r="AU14" s="1081"/>
      <c r="AV14" s="1081"/>
      <c r="AW14" s="1081"/>
      <c r="AX14" s="1081"/>
      <c r="AY14" s="1082"/>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79"/>
      <c r="AL15" s="1080"/>
      <c r="AM15" s="1080"/>
      <c r="AN15" s="1080"/>
      <c r="AO15" s="1080"/>
      <c r="AP15" s="1080"/>
      <c r="AQ15" s="1080"/>
      <c r="AR15" s="1080"/>
      <c r="AS15" s="1080"/>
      <c r="AT15" s="1080"/>
      <c r="AU15" s="1081"/>
      <c r="AV15" s="1081"/>
      <c r="AW15" s="1081"/>
      <c r="AX15" s="1081"/>
      <c r="AY15" s="1082"/>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79"/>
      <c r="AL16" s="1080"/>
      <c r="AM16" s="1080"/>
      <c r="AN16" s="1080"/>
      <c r="AO16" s="1080"/>
      <c r="AP16" s="1080"/>
      <c r="AQ16" s="1080"/>
      <c r="AR16" s="1080"/>
      <c r="AS16" s="1080"/>
      <c r="AT16" s="1080"/>
      <c r="AU16" s="1081"/>
      <c r="AV16" s="1081"/>
      <c r="AW16" s="1081"/>
      <c r="AX16" s="1081"/>
      <c r="AY16" s="1082"/>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79"/>
      <c r="AL17" s="1080"/>
      <c r="AM17" s="1080"/>
      <c r="AN17" s="1080"/>
      <c r="AO17" s="1080"/>
      <c r="AP17" s="1080"/>
      <c r="AQ17" s="1080"/>
      <c r="AR17" s="1080"/>
      <c r="AS17" s="1080"/>
      <c r="AT17" s="1080"/>
      <c r="AU17" s="1081"/>
      <c r="AV17" s="1081"/>
      <c r="AW17" s="1081"/>
      <c r="AX17" s="1081"/>
      <c r="AY17" s="1082"/>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79"/>
      <c r="AL18" s="1080"/>
      <c r="AM18" s="1080"/>
      <c r="AN18" s="1080"/>
      <c r="AO18" s="1080"/>
      <c r="AP18" s="1080"/>
      <c r="AQ18" s="1080"/>
      <c r="AR18" s="1080"/>
      <c r="AS18" s="1080"/>
      <c r="AT18" s="1080"/>
      <c r="AU18" s="1081"/>
      <c r="AV18" s="1081"/>
      <c r="AW18" s="1081"/>
      <c r="AX18" s="1081"/>
      <c r="AY18" s="1082"/>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79"/>
      <c r="AL19" s="1080"/>
      <c r="AM19" s="1080"/>
      <c r="AN19" s="1080"/>
      <c r="AO19" s="1080"/>
      <c r="AP19" s="1080"/>
      <c r="AQ19" s="1080"/>
      <c r="AR19" s="1080"/>
      <c r="AS19" s="1080"/>
      <c r="AT19" s="1080"/>
      <c r="AU19" s="1081"/>
      <c r="AV19" s="1081"/>
      <c r="AW19" s="1081"/>
      <c r="AX19" s="1081"/>
      <c r="AY19" s="1082"/>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79"/>
      <c r="AL20" s="1080"/>
      <c r="AM20" s="1080"/>
      <c r="AN20" s="1080"/>
      <c r="AO20" s="1080"/>
      <c r="AP20" s="1080"/>
      <c r="AQ20" s="1080"/>
      <c r="AR20" s="1080"/>
      <c r="AS20" s="1080"/>
      <c r="AT20" s="1080"/>
      <c r="AU20" s="1081"/>
      <c r="AV20" s="1081"/>
      <c r="AW20" s="1081"/>
      <c r="AX20" s="1081"/>
      <c r="AY20" s="1082"/>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79"/>
      <c r="AL21" s="1080"/>
      <c r="AM21" s="1080"/>
      <c r="AN21" s="1080"/>
      <c r="AO21" s="1080"/>
      <c r="AP21" s="1080"/>
      <c r="AQ21" s="1080"/>
      <c r="AR21" s="1080"/>
      <c r="AS21" s="1080"/>
      <c r="AT21" s="1080"/>
      <c r="AU21" s="1081"/>
      <c r="AV21" s="1081"/>
      <c r="AW21" s="1081"/>
      <c r="AX21" s="1081"/>
      <c r="AY21" s="1082"/>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2"/>
      <c r="R22" s="1073"/>
      <c r="S22" s="1073"/>
      <c r="T22" s="1073"/>
      <c r="U22" s="1073"/>
      <c r="V22" s="1073"/>
      <c r="W22" s="1073"/>
      <c r="X22" s="1073"/>
      <c r="Y22" s="1073"/>
      <c r="Z22" s="1073"/>
      <c r="AA22" s="1073"/>
      <c r="AB22" s="1073"/>
      <c r="AC22" s="1073"/>
      <c r="AD22" s="1073"/>
      <c r="AE22" s="1074"/>
      <c r="AF22" s="1035"/>
      <c r="AG22" s="1036"/>
      <c r="AH22" s="1036"/>
      <c r="AI22" s="1036"/>
      <c r="AJ22" s="1037"/>
      <c r="AK22" s="1075"/>
      <c r="AL22" s="1076"/>
      <c r="AM22" s="1076"/>
      <c r="AN22" s="1076"/>
      <c r="AO22" s="1076"/>
      <c r="AP22" s="1076"/>
      <c r="AQ22" s="1076"/>
      <c r="AR22" s="1076"/>
      <c r="AS22" s="1076"/>
      <c r="AT22" s="1076"/>
      <c r="AU22" s="1077"/>
      <c r="AV22" s="1077"/>
      <c r="AW22" s="1077"/>
      <c r="AX22" s="1077"/>
      <c r="AY22" s="1078"/>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1">
        <f>SUM(Q7:Q22)</f>
        <v>10876</v>
      </c>
      <c r="R23" s="1062"/>
      <c r="S23" s="1062"/>
      <c r="T23" s="1062"/>
      <c r="U23" s="1062"/>
      <c r="V23" s="1061">
        <f t="shared" ref="V23" si="0">SUM(V7:V22)</f>
        <v>10320</v>
      </c>
      <c r="W23" s="1062"/>
      <c r="X23" s="1062"/>
      <c r="Y23" s="1062"/>
      <c r="Z23" s="1062"/>
      <c r="AA23" s="1061">
        <f t="shared" ref="AA23" si="1">SUM(AA7:AA22)</f>
        <v>555</v>
      </c>
      <c r="AB23" s="1062"/>
      <c r="AC23" s="1062"/>
      <c r="AD23" s="1062"/>
      <c r="AE23" s="1062"/>
      <c r="AF23" s="1068">
        <v>239</v>
      </c>
      <c r="AG23" s="1062"/>
      <c r="AH23" s="1062"/>
      <c r="AI23" s="1062"/>
      <c r="AJ23" s="1069"/>
      <c r="AK23" s="1070"/>
      <c r="AL23" s="1071"/>
      <c r="AM23" s="1071"/>
      <c r="AN23" s="1071"/>
      <c r="AO23" s="1071"/>
      <c r="AP23" s="1061">
        <f>SUM(AP7:AP22)</f>
        <v>7256</v>
      </c>
      <c r="AQ23" s="1062"/>
      <c r="AR23" s="1062"/>
      <c r="AS23" s="1062"/>
      <c r="AT23" s="1062"/>
      <c r="AU23" s="1063"/>
      <c r="AV23" s="1063"/>
      <c r="AW23" s="1063"/>
      <c r="AX23" s="1063"/>
      <c r="AY23" s="1064"/>
      <c r="AZ23" s="1065" t="s">
        <v>122</v>
      </c>
      <c r="BA23" s="1066"/>
      <c r="BB23" s="1066"/>
      <c r="BC23" s="1066"/>
      <c r="BD23" s="1067"/>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1297</v>
      </c>
      <c r="R28" s="1051"/>
      <c r="S28" s="1051"/>
      <c r="T28" s="1051"/>
      <c r="U28" s="1051"/>
      <c r="V28" s="1051">
        <v>1297</v>
      </c>
      <c r="W28" s="1051"/>
      <c r="X28" s="1051"/>
      <c r="Y28" s="1051"/>
      <c r="Z28" s="1051"/>
      <c r="AA28" s="1051">
        <v>0</v>
      </c>
      <c r="AB28" s="1051"/>
      <c r="AC28" s="1051"/>
      <c r="AD28" s="1051"/>
      <c r="AE28" s="1052"/>
      <c r="AF28" s="1053">
        <v>0</v>
      </c>
      <c r="AG28" s="1051"/>
      <c r="AH28" s="1051"/>
      <c r="AI28" s="1051"/>
      <c r="AJ28" s="1054"/>
      <c r="AK28" s="1042">
        <v>148</v>
      </c>
      <c r="AL28" s="1043"/>
      <c r="AM28" s="1043"/>
      <c r="AN28" s="1043"/>
      <c r="AO28" s="1043"/>
      <c r="AP28" s="1043" t="s">
        <v>491</v>
      </c>
      <c r="AQ28" s="1043"/>
      <c r="AR28" s="1043"/>
      <c r="AS28" s="1043"/>
      <c r="AT28" s="1043"/>
      <c r="AU28" s="1043" t="s">
        <v>491</v>
      </c>
      <c r="AV28" s="1043"/>
      <c r="AW28" s="1043"/>
      <c r="AX28" s="1043"/>
      <c r="AY28" s="1043"/>
      <c r="AZ28" s="1044" t="s">
        <v>491</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491</v>
      </c>
      <c r="R29" s="1039"/>
      <c r="S29" s="1039"/>
      <c r="T29" s="1039"/>
      <c r="U29" s="1039"/>
      <c r="V29" s="1039">
        <v>491</v>
      </c>
      <c r="W29" s="1039"/>
      <c r="X29" s="1039"/>
      <c r="Y29" s="1039"/>
      <c r="Z29" s="1039"/>
      <c r="AA29" s="1039" t="s">
        <v>553</v>
      </c>
      <c r="AB29" s="1039"/>
      <c r="AC29" s="1039"/>
      <c r="AD29" s="1039"/>
      <c r="AE29" s="1040"/>
      <c r="AF29" s="1035" t="s">
        <v>122</v>
      </c>
      <c r="AG29" s="1036"/>
      <c r="AH29" s="1036"/>
      <c r="AI29" s="1036"/>
      <c r="AJ29" s="1037"/>
      <c r="AK29" s="980">
        <v>94</v>
      </c>
      <c r="AL29" s="971"/>
      <c r="AM29" s="971"/>
      <c r="AN29" s="971"/>
      <c r="AO29" s="971"/>
      <c r="AP29" s="971" t="s">
        <v>491</v>
      </c>
      <c r="AQ29" s="971"/>
      <c r="AR29" s="971"/>
      <c r="AS29" s="971"/>
      <c r="AT29" s="971"/>
      <c r="AU29" s="971" t="s">
        <v>491</v>
      </c>
      <c r="AV29" s="971"/>
      <c r="AW29" s="971"/>
      <c r="AX29" s="971"/>
      <c r="AY29" s="971"/>
      <c r="AZ29" s="1041" t="s">
        <v>491</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186</v>
      </c>
      <c r="R30" s="1039"/>
      <c r="S30" s="1039"/>
      <c r="T30" s="1039"/>
      <c r="U30" s="1039"/>
      <c r="V30" s="1039">
        <v>186</v>
      </c>
      <c r="W30" s="1039"/>
      <c r="X30" s="1039"/>
      <c r="Y30" s="1039"/>
      <c r="Z30" s="1039"/>
      <c r="AA30" s="1039">
        <v>1</v>
      </c>
      <c r="AB30" s="1039"/>
      <c r="AC30" s="1039"/>
      <c r="AD30" s="1039"/>
      <c r="AE30" s="1040"/>
      <c r="AF30" s="1035" t="s">
        <v>122</v>
      </c>
      <c r="AG30" s="1036"/>
      <c r="AH30" s="1036"/>
      <c r="AI30" s="1036"/>
      <c r="AJ30" s="1037"/>
      <c r="AK30" s="980">
        <v>72</v>
      </c>
      <c r="AL30" s="971"/>
      <c r="AM30" s="971"/>
      <c r="AN30" s="971"/>
      <c r="AO30" s="971"/>
      <c r="AP30" s="971" t="s">
        <v>491</v>
      </c>
      <c r="AQ30" s="971"/>
      <c r="AR30" s="971"/>
      <c r="AS30" s="971"/>
      <c r="AT30" s="971"/>
      <c r="AU30" s="971" t="s">
        <v>491</v>
      </c>
      <c r="AV30" s="971"/>
      <c r="AW30" s="971"/>
      <c r="AX30" s="971"/>
      <c r="AY30" s="971"/>
      <c r="AZ30" s="1041" t="s">
        <v>491</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1431</v>
      </c>
      <c r="R31" s="1039"/>
      <c r="S31" s="1039"/>
      <c r="T31" s="1039"/>
      <c r="U31" s="1039"/>
      <c r="V31" s="1039">
        <v>1423</v>
      </c>
      <c r="W31" s="1039"/>
      <c r="X31" s="1039"/>
      <c r="Y31" s="1039"/>
      <c r="Z31" s="1039"/>
      <c r="AA31" s="1039">
        <v>8</v>
      </c>
      <c r="AB31" s="1039"/>
      <c r="AC31" s="1039"/>
      <c r="AD31" s="1039"/>
      <c r="AE31" s="1040"/>
      <c r="AF31" s="1035">
        <v>8</v>
      </c>
      <c r="AG31" s="1036"/>
      <c r="AH31" s="1036"/>
      <c r="AI31" s="1036"/>
      <c r="AJ31" s="1037"/>
      <c r="AK31" s="980">
        <v>235</v>
      </c>
      <c r="AL31" s="971"/>
      <c r="AM31" s="971"/>
      <c r="AN31" s="971"/>
      <c r="AO31" s="971"/>
      <c r="AP31" s="971" t="s">
        <v>491</v>
      </c>
      <c r="AQ31" s="971"/>
      <c r="AR31" s="971"/>
      <c r="AS31" s="971"/>
      <c r="AT31" s="971"/>
      <c r="AU31" s="971" t="s">
        <v>491</v>
      </c>
      <c r="AV31" s="971"/>
      <c r="AW31" s="971"/>
      <c r="AX31" s="971"/>
      <c r="AY31" s="971"/>
      <c r="AZ31" s="1041" t="s">
        <v>491</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392</v>
      </c>
      <c r="C32" s="1031"/>
      <c r="D32" s="1031"/>
      <c r="E32" s="1031"/>
      <c r="F32" s="1031"/>
      <c r="G32" s="1031"/>
      <c r="H32" s="1031"/>
      <c r="I32" s="1031"/>
      <c r="J32" s="1031"/>
      <c r="K32" s="1031"/>
      <c r="L32" s="1031"/>
      <c r="M32" s="1031"/>
      <c r="N32" s="1031"/>
      <c r="O32" s="1031"/>
      <c r="P32" s="1032"/>
      <c r="Q32" s="1038">
        <v>15</v>
      </c>
      <c r="R32" s="1039"/>
      <c r="S32" s="1039"/>
      <c r="T32" s="1039"/>
      <c r="U32" s="1039"/>
      <c r="V32" s="1039">
        <v>15</v>
      </c>
      <c r="W32" s="1039"/>
      <c r="X32" s="1039"/>
      <c r="Y32" s="1039"/>
      <c r="Z32" s="1039"/>
      <c r="AA32" s="1039" t="s">
        <v>553</v>
      </c>
      <c r="AB32" s="1039"/>
      <c r="AC32" s="1039"/>
      <c r="AD32" s="1039"/>
      <c r="AE32" s="1040"/>
      <c r="AF32" s="1035" t="s">
        <v>122</v>
      </c>
      <c r="AG32" s="1036"/>
      <c r="AH32" s="1036"/>
      <c r="AI32" s="1036"/>
      <c r="AJ32" s="1037"/>
      <c r="AK32" s="980">
        <v>6</v>
      </c>
      <c r="AL32" s="971"/>
      <c r="AM32" s="971"/>
      <c r="AN32" s="971"/>
      <c r="AO32" s="971"/>
      <c r="AP32" s="971" t="s">
        <v>491</v>
      </c>
      <c r="AQ32" s="971"/>
      <c r="AR32" s="971"/>
      <c r="AS32" s="971"/>
      <c r="AT32" s="971"/>
      <c r="AU32" s="971" t="s">
        <v>491</v>
      </c>
      <c r="AV32" s="971"/>
      <c r="AW32" s="971"/>
      <c r="AX32" s="971"/>
      <c r="AY32" s="971"/>
      <c r="AZ32" s="1041" t="s">
        <v>491</v>
      </c>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393</v>
      </c>
      <c r="C33" s="1031"/>
      <c r="D33" s="1031"/>
      <c r="E33" s="1031"/>
      <c r="F33" s="1031"/>
      <c r="G33" s="1031"/>
      <c r="H33" s="1031"/>
      <c r="I33" s="1031"/>
      <c r="J33" s="1031"/>
      <c r="K33" s="1031"/>
      <c r="L33" s="1031"/>
      <c r="M33" s="1031"/>
      <c r="N33" s="1031"/>
      <c r="O33" s="1031"/>
      <c r="P33" s="1032"/>
      <c r="Q33" s="1038">
        <v>418</v>
      </c>
      <c r="R33" s="1039"/>
      <c r="S33" s="1039"/>
      <c r="T33" s="1039"/>
      <c r="U33" s="1039"/>
      <c r="V33" s="1039">
        <v>403</v>
      </c>
      <c r="W33" s="1039"/>
      <c r="X33" s="1039"/>
      <c r="Y33" s="1039"/>
      <c r="Z33" s="1039"/>
      <c r="AA33" s="1039">
        <v>15</v>
      </c>
      <c r="AB33" s="1039"/>
      <c r="AC33" s="1039"/>
      <c r="AD33" s="1039"/>
      <c r="AE33" s="1040"/>
      <c r="AF33" s="1035">
        <v>468</v>
      </c>
      <c r="AG33" s="1036"/>
      <c r="AH33" s="1036"/>
      <c r="AI33" s="1036"/>
      <c r="AJ33" s="1037"/>
      <c r="AK33" s="980">
        <v>149</v>
      </c>
      <c r="AL33" s="971"/>
      <c r="AM33" s="971"/>
      <c r="AN33" s="971"/>
      <c r="AO33" s="971"/>
      <c r="AP33" s="971">
        <v>414</v>
      </c>
      <c r="AQ33" s="971"/>
      <c r="AR33" s="971"/>
      <c r="AS33" s="971"/>
      <c r="AT33" s="971"/>
      <c r="AU33" s="971">
        <v>352</v>
      </c>
      <c r="AV33" s="971"/>
      <c r="AW33" s="971"/>
      <c r="AX33" s="971"/>
      <c r="AY33" s="971"/>
      <c r="AZ33" s="1041" t="s">
        <v>491</v>
      </c>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395</v>
      </c>
      <c r="C34" s="1031"/>
      <c r="D34" s="1031"/>
      <c r="E34" s="1031"/>
      <c r="F34" s="1031"/>
      <c r="G34" s="1031"/>
      <c r="H34" s="1031"/>
      <c r="I34" s="1031"/>
      <c r="J34" s="1031"/>
      <c r="K34" s="1031"/>
      <c r="L34" s="1031"/>
      <c r="M34" s="1031"/>
      <c r="N34" s="1031"/>
      <c r="O34" s="1031"/>
      <c r="P34" s="1032"/>
      <c r="Q34" s="1038">
        <v>297</v>
      </c>
      <c r="R34" s="1039"/>
      <c r="S34" s="1039"/>
      <c r="T34" s="1039"/>
      <c r="U34" s="1039"/>
      <c r="V34" s="1039">
        <v>258</v>
      </c>
      <c r="W34" s="1039"/>
      <c r="X34" s="1039"/>
      <c r="Y34" s="1039"/>
      <c r="Z34" s="1039"/>
      <c r="AA34" s="1039">
        <v>39</v>
      </c>
      <c r="AB34" s="1039"/>
      <c r="AC34" s="1039"/>
      <c r="AD34" s="1039"/>
      <c r="AE34" s="1040"/>
      <c r="AF34" s="1035">
        <v>19</v>
      </c>
      <c r="AG34" s="1036"/>
      <c r="AH34" s="1036"/>
      <c r="AI34" s="1036"/>
      <c r="AJ34" s="1037"/>
      <c r="AK34" s="980">
        <v>197</v>
      </c>
      <c r="AL34" s="971"/>
      <c r="AM34" s="971"/>
      <c r="AN34" s="971"/>
      <c r="AO34" s="971"/>
      <c r="AP34" s="971">
        <v>1034</v>
      </c>
      <c r="AQ34" s="971"/>
      <c r="AR34" s="971"/>
      <c r="AS34" s="971"/>
      <c r="AT34" s="971"/>
      <c r="AU34" s="971">
        <v>1034</v>
      </c>
      <c r="AV34" s="971"/>
      <c r="AW34" s="971"/>
      <c r="AX34" s="971"/>
      <c r="AY34" s="971"/>
      <c r="AZ34" s="1041" t="s">
        <v>491</v>
      </c>
      <c r="BA34" s="1041"/>
      <c r="BB34" s="1041"/>
      <c r="BC34" s="1041"/>
      <c r="BD34" s="1041"/>
      <c r="BE34" s="972" t="s">
        <v>394</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396</v>
      </c>
      <c r="C35" s="1031"/>
      <c r="D35" s="1031"/>
      <c r="E35" s="1031"/>
      <c r="F35" s="1031"/>
      <c r="G35" s="1031"/>
      <c r="H35" s="1031"/>
      <c r="I35" s="1031"/>
      <c r="J35" s="1031"/>
      <c r="K35" s="1031"/>
      <c r="L35" s="1031"/>
      <c r="M35" s="1031"/>
      <c r="N35" s="1031"/>
      <c r="O35" s="1031"/>
      <c r="P35" s="1032"/>
      <c r="Q35" s="1038">
        <v>82</v>
      </c>
      <c r="R35" s="1039"/>
      <c r="S35" s="1039"/>
      <c r="T35" s="1039"/>
      <c r="U35" s="1039"/>
      <c r="V35" s="1039">
        <v>70</v>
      </c>
      <c r="W35" s="1039"/>
      <c r="X35" s="1039"/>
      <c r="Y35" s="1039"/>
      <c r="Z35" s="1039"/>
      <c r="AA35" s="1039">
        <v>13</v>
      </c>
      <c r="AB35" s="1039"/>
      <c r="AC35" s="1039"/>
      <c r="AD35" s="1039"/>
      <c r="AE35" s="1040"/>
      <c r="AF35" s="1035">
        <v>2</v>
      </c>
      <c r="AG35" s="1036"/>
      <c r="AH35" s="1036"/>
      <c r="AI35" s="1036"/>
      <c r="AJ35" s="1037"/>
      <c r="AK35" s="980">
        <v>50</v>
      </c>
      <c r="AL35" s="971"/>
      <c r="AM35" s="971"/>
      <c r="AN35" s="971"/>
      <c r="AO35" s="971"/>
      <c r="AP35" s="971">
        <v>229</v>
      </c>
      <c r="AQ35" s="971"/>
      <c r="AR35" s="971"/>
      <c r="AS35" s="971"/>
      <c r="AT35" s="971"/>
      <c r="AU35" s="971">
        <v>229</v>
      </c>
      <c r="AV35" s="971"/>
      <c r="AW35" s="971"/>
      <c r="AX35" s="971"/>
      <c r="AY35" s="971"/>
      <c r="AZ35" s="1041" t="s">
        <v>491</v>
      </c>
      <c r="BA35" s="1041"/>
      <c r="BB35" s="1041"/>
      <c r="BC35" s="1041"/>
      <c r="BD35" s="1041"/>
      <c r="BE35" s="972" t="s">
        <v>394</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t="s">
        <v>397</v>
      </c>
      <c r="C36" s="1031"/>
      <c r="D36" s="1031"/>
      <c r="E36" s="1031"/>
      <c r="F36" s="1031"/>
      <c r="G36" s="1031"/>
      <c r="H36" s="1031"/>
      <c r="I36" s="1031"/>
      <c r="J36" s="1031"/>
      <c r="K36" s="1031"/>
      <c r="L36" s="1031"/>
      <c r="M36" s="1031"/>
      <c r="N36" s="1031"/>
      <c r="O36" s="1031"/>
      <c r="P36" s="1032"/>
      <c r="Q36" s="1038">
        <v>36</v>
      </c>
      <c r="R36" s="1039"/>
      <c r="S36" s="1039"/>
      <c r="T36" s="1039"/>
      <c r="U36" s="1039"/>
      <c r="V36" s="1039">
        <v>34</v>
      </c>
      <c r="W36" s="1039"/>
      <c r="X36" s="1039"/>
      <c r="Y36" s="1039"/>
      <c r="Z36" s="1039"/>
      <c r="AA36" s="1039">
        <v>2</v>
      </c>
      <c r="AB36" s="1039"/>
      <c r="AC36" s="1039"/>
      <c r="AD36" s="1039"/>
      <c r="AE36" s="1040"/>
      <c r="AF36" s="1035">
        <v>2</v>
      </c>
      <c r="AG36" s="1036"/>
      <c r="AH36" s="1036"/>
      <c r="AI36" s="1036"/>
      <c r="AJ36" s="1037"/>
      <c r="AK36" s="980">
        <v>18</v>
      </c>
      <c r="AL36" s="971"/>
      <c r="AM36" s="971"/>
      <c r="AN36" s="971"/>
      <c r="AO36" s="971"/>
      <c r="AP36" s="971">
        <v>40</v>
      </c>
      <c r="AQ36" s="971"/>
      <c r="AR36" s="971"/>
      <c r="AS36" s="971"/>
      <c r="AT36" s="971"/>
      <c r="AU36" s="971">
        <v>40</v>
      </c>
      <c r="AV36" s="971"/>
      <c r="AW36" s="971"/>
      <c r="AX36" s="971"/>
      <c r="AY36" s="971"/>
      <c r="AZ36" s="1041" t="s">
        <v>491</v>
      </c>
      <c r="BA36" s="1041"/>
      <c r="BB36" s="1041"/>
      <c r="BC36" s="1041"/>
      <c r="BD36" s="1041"/>
      <c r="BE36" s="972" t="s">
        <v>394</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t="s">
        <v>398</v>
      </c>
      <c r="C37" s="1031"/>
      <c r="D37" s="1031"/>
      <c r="E37" s="1031"/>
      <c r="F37" s="1031"/>
      <c r="G37" s="1031"/>
      <c r="H37" s="1031"/>
      <c r="I37" s="1031"/>
      <c r="J37" s="1031"/>
      <c r="K37" s="1031"/>
      <c r="L37" s="1031"/>
      <c r="M37" s="1031"/>
      <c r="N37" s="1031"/>
      <c r="O37" s="1031"/>
      <c r="P37" s="1032"/>
      <c r="Q37" s="1038">
        <v>129</v>
      </c>
      <c r="R37" s="1039"/>
      <c r="S37" s="1039"/>
      <c r="T37" s="1039"/>
      <c r="U37" s="1039"/>
      <c r="V37" s="1039">
        <v>129</v>
      </c>
      <c r="W37" s="1039"/>
      <c r="X37" s="1039"/>
      <c r="Y37" s="1039"/>
      <c r="Z37" s="1039"/>
      <c r="AA37" s="1039" t="s">
        <v>553</v>
      </c>
      <c r="AB37" s="1039"/>
      <c r="AC37" s="1039"/>
      <c r="AD37" s="1039"/>
      <c r="AE37" s="1040"/>
      <c r="AF37" s="1035" t="s">
        <v>122</v>
      </c>
      <c r="AG37" s="1036"/>
      <c r="AH37" s="1036"/>
      <c r="AI37" s="1036"/>
      <c r="AJ37" s="1037"/>
      <c r="AK37" s="980">
        <v>66</v>
      </c>
      <c r="AL37" s="971"/>
      <c r="AM37" s="971"/>
      <c r="AN37" s="971"/>
      <c r="AO37" s="971"/>
      <c r="AP37" s="971" t="s">
        <v>491</v>
      </c>
      <c r="AQ37" s="971"/>
      <c r="AR37" s="971"/>
      <c r="AS37" s="971"/>
      <c r="AT37" s="971"/>
      <c r="AU37" s="971" t="s">
        <v>491</v>
      </c>
      <c r="AV37" s="971"/>
      <c r="AW37" s="971"/>
      <c r="AX37" s="971"/>
      <c r="AY37" s="971"/>
      <c r="AZ37" s="1041" t="s">
        <v>491</v>
      </c>
      <c r="BA37" s="1041"/>
      <c r="BB37" s="1041"/>
      <c r="BC37" s="1041"/>
      <c r="BD37" s="1041"/>
      <c r="BE37" s="972" t="s">
        <v>399</v>
      </c>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400</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401</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499</v>
      </c>
      <c r="AG63" s="959"/>
      <c r="AH63" s="959"/>
      <c r="AI63" s="959"/>
      <c r="AJ63" s="1022"/>
      <c r="AK63" s="1023"/>
      <c r="AL63" s="963"/>
      <c r="AM63" s="963"/>
      <c r="AN63" s="963"/>
      <c r="AO63" s="963"/>
      <c r="AP63" s="959">
        <f>SUM(AP28:AP37)</f>
        <v>1717</v>
      </c>
      <c r="AQ63" s="959"/>
      <c r="AR63" s="959"/>
      <c r="AS63" s="959"/>
      <c r="AT63" s="959"/>
      <c r="AU63" s="959">
        <f>SUM(AU28:AU37)</f>
        <v>1655</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402</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403</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404</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554</v>
      </c>
      <c r="C68" s="986"/>
      <c r="D68" s="986"/>
      <c r="E68" s="986"/>
      <c r="F68" s="986"/>
      <c r="G68" s="986"/>
      <c r="H68" s="986"/>
      <c r="I68" s="986"/>
      <c r="J68" s="986"/>
      <c r="K68" s="986"/>
      <c r="L68" s="986"/>
      <c r="M68" s="986"/>
      <c r="N68" s="986"/>
      <c r="O68" s="986"/>
      <c r="P68" s="987"/>
      <c r="Q68" s="988">
        <v>9471</v>
      </c>
      <c r="R68" s="982"/>
      <c r="S68" s="982"/>
      <c r="T68" s="982"/>
      <c r="U68" s="982"/>
      <c r="V68" s="982">
        <v>8936</v>
      </c>
      <c r="W68" s="982"/>
      <c r="X68" s="982"/>
      <c r="Y68" s="982"/>
      <c r="Z68" s="982"/>
      <c r="AA68" s="982">
        <v>535</v>
      </c>
      <c r="AB68" s="982"/>
      <c r="AC68" s="982"/>
      <c r="AD68" s="982"/>
      <c r="AE68" s="982"/>
      <c r="AF68" s="982">
        <v>535</v>
      </c>
      <c r="AG68" s="982"/>
      <c r="AH68" s="982"/>
      <c r="AI68" s="982"/>
      <c r="AJ68" s="982"/>
      <c r="AK68" s="982" t="s">
        <v>553</v>
      </c>
      <c r="AL68" s="982"/>
      <c r="AM68" s="982"/>
      <c r="AN68" s="982"/>
      <c r="AO68" s="982"/>
      <c r="AP68" s="982" t="s">
        <v>491</v>
      </c>
      <c r="AQ68" s="982"/>
      <c r="AR68" s="982"/>
      <c r="AS68" s="982"/>
      <c r="AT68" s="982"/>
      <c r="AU68" s="982" t="s">
        <v>491</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555</v>
      </c>
      <c r="C69" s="975"/>
      <c r="D69" s="975"/>
      <c r="E69" s="975"/>
      <c r="F69" s="975"/>
      <c r="G69" s="975"/>
      <c r="H69" s="975"/>
      <c r="I69" s="975"/>
      <c r="J69" s="975"/>
      <c r="K69" s="975"/>
      <c r="L69" s="975"/>
      <c r="M69" s="975"/>
      <c r="N69" s="975"/>
      <c r="O69" s="975"/>
      <c r="P69" s="976"/>
      <c r="Q69" s="977">
        <v>547</v>
      </c>
      <c r="R69" s="971"/>
      <c r="S69" s="971"/>
      <c r="T69" s="971"/>
      <c r="U69" s="971"/>
      <c r="V69" s="971">
        <v>545</v>
      </c>
      <c r="W69" s="971"/>
      <c r="X69" s="971"/>
      <c r="Y69" s="971"/>
      <c r="Z69" s="971"/>
      <c r="AA69" s="971">
        <v>2</v>
      </c>
      <c r="AB69" s="971"/>
      <c r="AC69" s="971"/>
      <c r="AD69" s="971"/>
      <c r="AE69" s="971"/>
      <c r="AF69" s="971">
        <v>2</v>
      </c>
      <c r="AG69" s="971"/>
      <c r="AH69" s="971"/>
      <c r="AI69" s="971"/>
      <c r="AJ69" s="971"/>
      <c r="AK69" s="971" t="s">
        <v>553</v>
      </c>
      <c r="AL69" s="971"/>
      <c r="AM69" s="971"/>
      <c r="AN69" s="971"/>
      <c r="AO69" s="971"/>
      <c r="AP69" s="971" t="s">
        <v>491</v>
      </c>
      <c r="AQ69" s="971"/>
      <c r="AR69" s="971"/>
      <c r="AS69" s="971"/>
      <c r="AT69" s="971"/>
      <c r="AU69" s="971" t="s">
        <v>491</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556</v>
      </c>
      <c r="C70" s="975"/>
      <c r="D70" s="975"/>
      <c r="E70" s="975"/>
      <c r="F70" s="975"/>
      <c r="G70" s="975"/>
      <c r="H70" s="975"/>
      <c r="I70" s="975"/>
      <c r="J70" s="975"/>
      <c r="K70" s="975"/>
      <c r="L70" s="975"/>
      <c r="M70" s="975"/>
      <c r="N70" s="975"/>
      <c r="O70" s="975"/>
      <c r="P70" s="976"/>
      <c r="Q70" s="977">
        <v>20</v>
      </c>
      <c r="R70" s="971"/>
      <c r="S70" s="971"/>
      <c r="T70" s="971"/>
      <c r="U70" s="971"/>
      <c r="V70" s="971">
        <v>17</v>
      </c>
      <c r="W70" s="971"/>
      <c r="X70" s="971"/>
      <c r="Y70" s="971"/>
      <c r="Z70" s="971"/>
      <c r="AA70" s="971">
        <v>3</v>
      </c>
      <c r="AB70" s="971"/>
      <c r="AC70" s="971"/>
      <c r="AD70" s="971"/>
      <c r="AE70" s="971"/>
      <c r="AF70" s="971">
        <v>3</v>
      </c>
      <c r="AG70" s="971"/>
      <c r="AH70" s="971"/>
      <c r="AI70" s="971"/>
      <c r="AJ70" s="971"/>
      <c r="AK70" s="971" t="s">
        <v>553</v>
      </c>
      <c r="AL70" s="971"/>
      <c r="AM70" s="971"/>
      <c r="AN70" s="971"/>
      <c r="AO70" s="971"/>
      <c r="AP70" s="971" t="s">
        <v>491</v>
      </c>
      <c r="AQ70" s="971"/>
      <c r="AR70" s="971"/>
      <c r="AS70" s="971"/>
      <c r="AT70" s="971"/>
      <c r="AU70" s="971" t="s">
        <v>491</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557</v>
      </c>
      <c r="C71" s="975"/>
      <c r="D71" s="975"/>
      <c r="E71" s="975"/>
      <c r="F71" s="975"/>
      <c r="G71" s="975"/>
      <c r="H71" s="975"/>
      <c r="I71" s="975"/>
      <c r="J71" s="975"/>
      <c r="K71" s="975"/>
      <c r="L71" s="975"/>
      <c r="M71" s="975"/>
      <c r="N71" s="975"/>
      <c r="O71" s="975"/>
      <c r="P71" s="976"/>
      <c r="Q71" s="977">
        <v>33</v>
      </c>
      <c r="R71" s="971"/>
      <c r="S71" s="971"/>
      <c r="T71" s="971"/>
      <c r="U71" s="971"/>
      <c r="V71" s="971">
        <v>33</v>
      </c>
      <c r="W71" s="971"/>
      <c r="X71" s="971"/>
      <c r="Y71" s="971"/>
      <c r="Z71" s="971"/>
      <c r="AA71" s="971">
        <v>0</v>
      </c>
      <c r="AB71" s="971"/>
      <c r="AC71" s="971"/>
      <c r="AD71" s="971"/>
      <c r="AE71" s="971"/>
      <c r="AF71" s="971">
        <v>0</v>
      </c>
      <c r="AG71" s="971"/>
      <c r="AH71" s="971"/>
      <c r="AI71" s="971"/>
      <c r="AJ71" s="971"/>
      <c r="AK71" s="971">
        <v>5</v>
      </c>
      <c r="AL71" s="971"/>
      <c r="AM71" s="971"/>
      <c r="AN71" s="971"/>
      <c r="AO71" s="971"/>
      <c r="AP71" s="971" t="s">
        <v>491</v>
      </c>
      <c r="AQ71" s="971"/>
      <c r="AR71" s="971"/>
      <c r="AS71" s="971"/>
      <c r="AT71" s="971"/>
      <c r="AU71" s="971" t="s">
        <v>491</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558</v>
      </c>
      <c r="C72" s="975"/>
      <c r="D72" s="975"/>
      <c r="E72" s="975"/>
      <c r="F72" s="975"/>
      <c r="G72" s="975"/>
      <c r="H72" s="975"/>
      <c r="I72" s="975"/>
      <c r="J72" s="975"/>
      <c r="K72" s="975"/>
      <c r="L72" s="975"/>
      <c r="M72" s="975"/>
      <c r="N72" s="975"/>
      <c r="O72" s="975"/>
      <c r="P72" s="976"/>
      <c r="Q72" s="977">
        <v>1</v>
      </c>
      <c r="R72" s="971"/>
      <c r="S72" s="971"/>
      <c r="T72" s="971"/>
      <c r="U72" s="971"/>
      <c r="V72" s="971">
        <v>0</v>
      </c>
      <c r="W72" s="971"/>
      <c r="X72" s="971"/>
      <c r="Y72" s="971"/>
      <c r="Z72" s="971"/>
      <c r="AA72" s="971">
        <v>0</v>
      </c>
      <c r="AB72" s="971"/>
      <c r="AC72" s="971"/>
      <c r="AD72" s="971"/>
      <c r="AE72" s="971"/>
      <c r="AF72" s="971">
        <v>0</v>
      </c>
      <c r="AG72" s="971"/>
      <c r="AH72" s="971"/>
      <c r="AI72" s="971"/>
      <c r="AJ72" s="971"/>
      <c r="AK72" s="971" t="s">
        <v>553</v>
      </c>
      <c r="AL72" s="971"/>
      <c r="AM72" s="971"/>
      <c r="AN72" s="971"/>
      <c r="AO72" s="971"/>
      <c r="AP72" s="971" t="s">
        <v>491</v>
      </c>
      <c r="AQ72" s="971"/>
      <c r="AR72" s="971"/>
      <c r="AS72" s="971"/>
      <c r="AT72" s="971"/>
      <c r="AU72" s="971" t="s">
        <v>491</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559</v>
      </c>
      <c r="C73" s="975"/>
      <c r="D73" s="975"/>
      <c r="E73" s="975"/>
      <c r="F73" s="975"/>
      <c r="G73" s="975"/>
      <c r="H73" s="975"/>
      <c r="I73" s="975"/>
      <c r="J73" s="975"/>
      <c r="K73" s="975"/>
      <c r="L73" s="975"/>
      <c r="M73" s="975"/>
      <c r="N73" s="975"/>
      <c r="O73" s="975"/>
      <c r="P73" s="976"/>
      <c r="Q73" s="977">
        <v>100</v>
      </c>
      <c r="R73" s="971"/>
      <c r="S73" s="971"/>
      <c r="T73" s="971"/>
      <c r="U73" s="971"/>
      <c r="V73" s="971">
        <v>100</v>
      </c>
      <c r="W73" s="971"/>
      <c r="X73" s="971"/>
      <c r="Y73" s="971"/>
      <c r="Z73" s="971"/>
      <c r="AA73" s="971">
        <v>0</v>
      </c>
      <c r="AB73" s="971"/>
      <c r="AC73" s="971"/>
      <c r="AD73" s="971"/>
      <c r="AE73" s="971"/>
      <c r="AF73" s="971" t="s">
        <v>578</v>
      </c>
      <c r="AG73" s="971"/>
      <c r="AH73" s="971"/>
      <c r="AI73" s="971"/>
      <c r="AJ73" s="971"/>
      <c r="AK73" s="971">
        <v>56</v>
      </c>
      <c r="AL73" s="971"/>
      <c r="AM73" s="971"/>
      <c r="AN73" s="971"/>
      <c r="AO73" s="971"/>
      <c r="AP73" s="971" t="s">
        <v>491</v>
      </c>
      <c r="AQ73" s="971"/>
      <c r="AR73" s="971"/>
      <c r="AS73" s="971"/>
      <c r="AT73" s="971"/>
      <c r="AU73" s="971" t="s">
        <v>491</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560</v>
      </c>
      <c r="C74" s="975"/>
      <c r="D74" s="975"/>
      <c r="E74" s="975"/>
      <c r="F74" s="975"/>
      <c r="G74" s="975"/>
      <c r="H74" s="975"/>
      <c r="I74" s="975"/>
      <c r="J74" s="975"/>
      <c r="K74" s="975"/>
      <c r="L74" s="975"/>
      <c r="M74" s="975"/>
      <c r="N74" s="975"/>
      <c r="O74" s="975"/>
      <c r="P74" s="976"/>
      <c r="Q74" s="977">
        <v>24</v>
      </c>
      <c r="R74" s="971"/>
      <c r="S74" s="971"/>
      <c r="T74" s="971"/>
      <c r="U74" s="971"/>
      <c r="V74" s="971">
        <v>23</v>
      </c>
      <c r="W74" s="971"/>
      <c r="X74" s="971"/>
      <c r="Y74" s="971"/>
      <c r="Z74" s="971"/>
      <c r="AA74" s="971">
        <v>1</v>
      </c>
      <c r="AB74" s="971"/>
      <c r="AC74" s="971"/>
      <c r="AD74" s="971"/>
      <c r="AE74" s="971"/>
      <c r="AF74" s="971">
        <v>1</v>
      </c>
      <c r="AG74" s="971"/>
      <c r="AH74" s="971"/>
      <c r="AI74" s="971"/>
      <c r="AJ74" s="971"/>
      <c r="AK74" s="971" t="s">
        <v>491</v>
      </c>
      <c r="AL74" s="971"/>
      <c r="AM74" s="971"/>
      <c r="AN74" s="971"/>
      <c r="AO74" s="971"/>
      <c r="AP74" s="971" t="s">
        <v>491</v>
      </c>
      <c r="AQ74" s="971"/>
      <c r="AR74" s="971"/>
      <c r="AS74" s="971"/>
      <c r="AT74" s="971"/>
      <c r="AU74" s="971" t="s">
        <v>491</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561</v>
      </c>
      <c r="C75" s="975"/>
      <c r="D75" s="975"/>
      <c r="E75" s="975"/>
      <c r="F75" s="975"/>
      <c r="G75" s="975"/>
      <c r="H75" s="975"/>
      <c r="I75" s="975"/>
      <c r="J75" s="975"/>
      <c r="K75" s="975"/>
      <c r="L75" s="975"/>
      <c r="M75" s="975"/>
      <c r="N75" s="975"/>
      <c r="O75" s="975"/>
      <c r="P75" s="976"/>
      <c r="Q75" s="978">
        <v>1108</v>
      </c>
      <c r="R75" s="979"/>
      <c r="S75" s="979"/>
      <c r="T75" s="979"/>
      <c r="U75" s="980"/>
      <c r="V75" s="981">
        <v>1054</v>
      </c>
      <c r="W75" s="979"/>
      <c r="X75" s="979"/>
      <c r="Y75" s="979"/>
      <c r="Z75" s="980"/>
      <c r="AA75" s="981">
        <v>55</v>
      </c>
      <c r="AB75" s="979"/>
      <c r="AC75" s="979"/>
      <c r="AD75" s="979"/>
      <c r="AE75" s="980"/>
      <c r="AF75" s="981">
        <v>55</v>
      </c>
      <c r="AG75" s="979"/>
      <c r="AH75" s="979"/>
      <c r="AI75" s="979"/>
      <c r="AJ75" s="980"/>
      <c r="AK75" s="981" t="s">
        <v>491</v>
      </c>
      <c r="AL75" s="979"/>
      <c r="AM75" s="979"/>
      <c r="AN75" s="979"/>
      <c r="AO75" s="980"/>
      <c r="AP75" s="981" t="s">
        <v>491</v>
      </c>
      <c r="AQ75" s="979"/>
      <c r="AR75" s="979"/>
      <c r="AS75" s="979"/>
      <c r="AT75" s="980"/>
      <c r="AU75" s="981" t="s">
        <v>491</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562</v>
      </c>
      <c r="C76" s="975"/>
      <c r="D76" s="975"/>
      <c r="E76" s="975"/>
      <c r="F76" s="975"/>
      <c r="G76" s="975"/>
      <c r="H76" s="975"/>
      <c r="I76" s="975"/>
      <c r="J76" s="975"/>
      <c r="K76" s="975"/>
      <c r="L76" s="975"/>
      <c r="M76" s="975"/>
      <c r="N76" s="975"/>
      <c r="O76" s="975"/>
      <c r="P76" s="976"/>
      <c r="Q76" s="978">
        <v>93</v>
      </c>
      <c r="R76" s="979"/>
      <c r="S76" s="979"/>
      <c r="T76" s="979"/>
      <c r="U76" s="980"/>
      <c r="V76" s="981">
        <v>91</v>
      </c>
      <c r="W76" s="979"/>
      <c r="X76" s="979"/>
      <c r="Y76" s="979"/>
      <c r="Z76" s="980"/>
      <c r="AA76" s="981">
        <v>2</v>
      </c>
      <c r="AB76" s="979"/>
      <c r="AC76" s="979"/>
      <c r="AD76" s="979"/>
      <c r="AE76" s="980"/>
      <c r="AF76" s="981">
        <v>2</v>
      </c>
      <c r="AG76" s="979"/>
      <c r="AH76" s="979"/>
      <c r="AI76" s="979"/>
      <c r="AJ76" s="980"/>
      <c r="AK76" s="981" t="s">
        <v>491</v>
      </c>
      <c r="AL76" s="979"/>
      <c r="AM76" s="979"/>
      <c r="AN76" s="979"/>
      <c r="AO76" s="980"/>
      <c r="AP76" s="981" t="s">
        <v>491</v>
      </c>
      <c r="AQ76" s="979"/>
      <c r="AR76" s="979"/>
      <c r="AS76" s="979"/>
      <c r="AT76" s="980"/>
      <c r="AU76" s="981" t="s">
        <v>491</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563</v>
      </c>
      <c r="C77" s="975"/>
      <c r="D77" s="975"/>
      <c r="E77" s="975"/>
      <c r="F77" s="975"/>
      <c r="G77" s="975"/>
      <c r="H77" s="975"/>
      <c r="I77" s="975"/>
      <c r="J77" s="975"/>
      <c r="K77" s="975"/>
      <c r="L77" s="975"/>
      <c r="M77" s="975"/>
      <c r="N77" s="975"/>
      <c r="O77" s="975"/>
      <c r="P77" s="976"/>
      <c r="Q77" s="978">
        <v>184</v>
      </c>
      <c r="R77" s="979"/>
      <c r="S77" s="979"/>
      <c r="T77" s="979"/>
      <c r="U77" s="980"/>
      <c r="V77" s="981">
        <v>172</v>
      </c>
      <c r="W77" s="979"/>
      <c r="X77" s="979"/>
      <c r="Y77" s="979"/>
      <c r="Z77" s="980"/>
      <c r="AA77" s="981">
        <v>12</v>
      </c>
      <c r="AB77" s="979"/>
      <c r="AC77" s="979"/>
      <c r="AD77" s="979"/>
      <c r="AE77" s="980"/>
      <c r="AF77" s="981">
        <v>12</v>
      </c>
      <c r="AG77" s="979"/>
      <c r="AH77" s="979"/>
      <c r="AI77" s="979"/>
      <c r="AJ77" s="980"/>
      <c r="AK77" s="981" t="s">
        <v>491</v>
      </c>
      <c r="AL77" s="979"/>
      <c r="AM77" s="979"/>
      <c r="AN77" s="979"/>
      <c r="AO77" s="980"/>
      <c r="AP77" s="981" t="s">
        <v>491</v>
      </c>
      <c r="AQ77" s="979"/>
      <c r="AR77" s="979"/>
      <c r="AS77" s="979"/>
      <c r="AT77" s="980"/>
      <c r="AU77" s="981" t="s">
        <v>491</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t="s">
        <v>564</v>
      </c>
      <c r="C78" s="975"/>
      <c r="D78" s="975"/>
      <c r="E78" s="975"/>
      <c r="F78" s="975"/>
      <c r="G78" s="975"/>
      <c r="H78" s="975"/>
      <c r="I78" s="975"/>
      <c r="J78" s="975"/>
      <c r="K78" s="975"/>
      <c r="L78" s="975"/>
      <c r="M78" s="975"/>
      <c r="N78" s="975"/>
      <c r="O78" s="975"/>
      <c r="P78" s="976"/>
      <c r="Q78" s="977">
        <v>472</v>
      </c>
      <c r="R78" s="971"/>
      <c r="S78" s="971"/>
      <c r="T78" s="971"/>
      <c r="U78" s="971"/>
      <c r="V78" s="971">
        <v>472</v>
      </c>
      <c r="W78" s="971"/>
      <c r="X78" s="971"/>
      <c r="Y78" s="971"/>
      <c r="Z78" s="971"/>
      <c r="AA78" s="971">
        <v>0</v>
      </c>
      <c r="AB78" s="971"/>
      <c r="AC78" s="971"/>
      <c r="AD78" s="971"/>
      <c r="AE78" s="971"/>
      <c r="AF78" s="971">
        <v>0</v>
      </c>
      <c r="AG78" s="971"/>
      <c r="AH78" s="971"/>
      <c r="AI78" s="971"/>
      <c r="AJ78" s="971"/>
      <c r="AK78" s="971" t="s">
        <v>491</v>
      </c>
      <c r="AL78" s="971"/>
      <c r="AM78" s="971"/>
      <c r="AN78" s="971"/>
      <c r="AO78" s="971"/>
      <c r="AP78" s="971">
        <v>85</v>
      </c>
      <c r="AQ78" s="971"/>
      <c r="AR78" s="971"/>
      <c r="AS78" s="971"/>
      <c r="AT78" s="971"/>
      <c r="AU78" s="971">
        <v>18</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t="s">
        <v>565</v>
      </c>
      <c r="C79" s="975"/>
      <c r="D79" s="975"/>
      <c r="E79" s="975"/>
      <c r="F79" s="975"/>
      <c r="G79" s="975"/>
      <c r="H79" s="975"/>
      <c r="I79" s="975"/>
      <c r="J79" s="975"/>
      <c r="K79" s="975"/>
      <c r="L79" s="975"/>
      <c r="M79" s="975"/>
      <c r="N79" s="975"/>
      <c r="O79" s="975"/>
      <c r="P79" s="976"/>
      <c r="Q79" s="977">
        <v>1</v>
      </c>
      <c r="R79" s="971"/>
      <c r="S79" s="971"/>
      <c r="T79" s="971"/>
      <c r="U79" s="971"/>
      <c r="V79" s="971">
        <v>0</v>
      </c>
      <c r="W79" s="971"/>
      <c r="X79" s="971"/>
      <c r="Y79" s="971"/>
      <c r="Z79" s="971"/>
      <c r="AA79" s="971">
        <v>1</v>
      </c>
      <c r="AB79" s="971"/>
      <c r="AC79" s="971"/>
      <c r="AD79" s="971"/>
      <c r="AE79" s="971"/>
      <c r="AF79" s="971">
        <v>1</v>
      </c>
      <c r="AG79" s="971"/>
      <c r="AH79" s="971"/>
      <c r="AI79" s="971"/>
      <c r="AJ79" s="971"/>
      <c r="AK79" s="971" t="s">
        <v>491</v>
      </c>
      <c r="AL79" s="971"/>
      <c r="AM79" s="971"/>
      <c r="AN79" s="971"/>
      <c r="AO79" s="971"/>
      <c r="AP79" s="971" t="s">
        <v>491</v>
      </c>
      <c r="AQ79" s="971"/>
      <c r="AR79" s="971"/>
      <c r="AS79" s="971"/>
      <c r="AT79" s="971"/>
      <c r="AU79" s="971" t="s">
        <v>491</v>
      </c>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t="s">
        <v>566</v>
      </c>
      <c r="C80" s="975"/>
      <c r="D80" s="975"/>
      <c r="E80" s="975"/>
      <c r="F80" s="975"/>
      <c r="G80" s="975"/>
      <c r="H80" s="975"/>
      <c r="I80" s="975"/>
      <c r="J80" s="975"/>
      <c r="K80" s="975"/>
      <c r="L80" s="975"/>
      <c r="M80" s="975"/>
      <c r="N80" s="975"/>
      <c r="O80" s="975"/>
      <c r="P80" s="976"/>
      <c r="Q80" s="977">
        <v>1</v>
      </c>
      <c r="R80" s="971"/>
      <c r="S80" s="971"/>
      <c r="T80" s="971"/>
      <c r="U80" s="971"/>
      <c r="V80" s="971">
        <v>0</v>
      </c>
      <c r="W80" s="971"/>
      <c r="X80" s="971"/>
      <c r="Y80" s="971"/>
      <c r="Z80" s="971"/>
      <c r="AA80" s="971">
        <v>1</v>
      </c>
      <c r="AB80" s="971"/>
      <c r="AC80" s="971"/>
      <c r="AD80" s="971"/>
      <c r="AE80" s="971"/>
      <c r="AF80" s="971">
        <v>1</v>
      </c>
      <c r="AG80" s="971"/>
      <c r="AH80" s="971"/>
      <c r="AI80" s="971"/>
      <c r="AJ80" s="971"/>
      <c r="AK80" s="971" t="s">
        <v>491</v>
      </c>
      <c r="AL80" s="971"/>
      <c r="AM80" s="971"/>
      <c r="AN80" s="971"/>
      <c r="AO80" s="971"/>
      <c r="AP80" s="971" t="s">
        <v>491</v>
      </c>
      <c r="AQ80" s="971"/>
      <c r="AR80" s="971"/>
      <c r="AS80" s="971"/>
      <c r="AT80" s="971"/>
      <c r="AU80" s="971" t="s">
        <v>491</v>
      </c>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t="s">
        <v>567</v>
      </c>
      <c r="C81" s="975"/>
      <c r="D81" s="975"/>
      <c r="E81" s="975"/>
      <c r="F81" s="975"/>
      <c r="G81" s="975"/>
      <c r="H81" s="975"/>
      <c r="I81" s="975"/>
      <c r="J81" s="975"/>
      <c r="K81" s="975"/>
      <c r="L81" s="975"/>
      <c r="M81" s="975"/>
      <c r="N81" s="975"/>
      <c r="O81" s="975"/>
      <c r="P81" s="976"/>
      <c r="Q81" s="977">
        <v>87</v>
      </c>
      <c r="R81" s="971"/>
      <c r="S81" s="971"/>
      <c r="T81" s="971"/>
      <c r="U81" s="971"/>
      <c r="V81" s="971">
        <v>77</v>
      </c>
      <c r="W81" s="971"/>
      <c r="X81" s="971"/>
      <c r="Y81" s="971"/>
      <c r="Z81" s="971"/>
      <c r="AA81" s="971">
        <v>10</v>
      </c>
      <c r="AB81" s="971"/>
      <c r="AC81" s="971"/>
      <c r="AD81" s="971"/>
      <c r="AE81" s="971"/>
      <c r="AF81" s="971">
        <v>10</v>
      </c>
      <c r="AG81" s="971"/>
      <c r="AH81" s="971"/>
      <c r="AI81" s="971"/>
      <c r="AJ81" s="971"/>
      <c r="AK81" s="971" t="s">
        <v>491</v>
      </c>
      <c r="AL81" s="971"/>
      <c r="AM81" s="971"/>
      <c r="AN81" s="971"/>
      <c r="AO81" s="971"/>
      <c r="AP81" s="971" t="s">
        <v>491</v>
      </c>
      <c r="AQ81" s="971"/>
      <c r="AR81" s="971"/>
      <c r="AS81" s="971"/>
      <c r="AT81" s="971"/>
      <c r="AU81" s="971" t="s">
        <v>491</v>
      </c>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t="s">
        <v>568</v>
      </c>
      <c r="C82" s="975"/>
      <c r="D82" s="975"/>
      <c r="E82" s="975"/>
      <c r="F82" s="975"/>
      <c r="G82" s="975"/>
      <c r="H82" s="975"/>
      <c r="I82" s="975"/>
      <c r="J82" s="975"/>
      <c r="K82" s="975"/>
      <c r="L82" s="975"/>
      <c r="M82" s="975"/>
      <c r="N82" s="975"/>
      <c r="O82" s="975"/>
      <c r="P82" s="976"/>
      <c r="Q82" s="977">
        <v>146</v>
      </c>
      <c r="R82" s="971"/>
      <c r="S82" s="971"/>
      <c r="T82" s="971"/>
      <c r="U82" s="971"/>
      <c r="V82" s="971">
        <v>105</v>
      </c>
      <c r="W82" s="971"/>
      <c r="X82" s="971"/>
      <c r="Y82" s="971"/>
      <c r="Z82" s="971"/>
      <c r="AA82" s="971">
        <v>41</v>
      </c>
      <c r="AB82" s="971"/>
      <c r="AC82" s="971"/>
      <c r="AD82" s="971"/>
      <c r="AE82" s="971"/>
      <c r="AF82" s="971">
        <v>41</v>
      </c>
      <c r="AG82" s="971"/>
      <c r="AH82" s="971"/>
      <c r="AI82" s="971"/>
      <c r="AJ82" s="971"/>
      <c r="AK82" s="971" t="s">
        <v>491</v>
      </c>
      <c r="AL82" s="971"/>
      <c r="AM82" s="971"/>
      <c r="AN82" s="971"/>
      <c r="AO82" s="971"/>
      <c r="AP82" s="971" t="s">
        <v>491</v>
      </c>
      <c r="AQ82" s="971"/>
      <c r="AR82" s="971"/>
      <c r="AS82" s="971"/>
      <c r="AT82" s="971"/>
      <c r="AU82" s="971" t="s">
        <v>491</v>
      </c>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t="s">
        <v>569</v>
      </c>
      <c r="C83" s="975"/>
      <c r="D83" s="975"/>
      <c r="E83" s="975"/>
      <c r="F83" s="975"/>
      <c r="G83" s="975"/>
      <c r="H83" s="975"/>
      <c r="I83" s="975"/>
      <c r="J83" s="975"/>
      <c r="K83" s="975"/>
      <c r="L83" s="975"/>
      <c r="M83" s="975"/>
      <c r="N83" s="975"/>
      <c r="O83" s="975"/>
      <c r="P83" s="976"/>
      <c r="Q83" s="977">
        <v>75</v>
      </c>
      <c r="R83" s="971"/>
      <c r="S83" s="971"/>
      <c r="T83" s="971"/>
      <c r="U83" s="971"/>
      <c r="V83" s="971">
        <v>59</v>
      </c>
      <c r="W83" s="971"/>
      <c r="X83" s="971"/>
      <c r="Y83" s="971"/>
      <c r="Z83" s="971"/>
      <c r="AA83" s="971">
        <v>15</v>
      </c>
      <c r="AB83" s="971"/>
      <c r="AC83" s="971"/>
      <c r="AD83" s="971"/>
      <c r="AE83" s="971"/>
      <c r="AF83" s="971">
        <v>15</v>
      </c>
      <c r="AG83" s="971"/>
      <c r="AH83" s="971"/>
      <c r="AI83" s="971"/>
      <c r="AJ83" s="971"/>
      <c r="AK83" s="971" t="s">
        <v>491</v>
      </c>
      <c r="AL83" s="971"/>
      <c r="AM83" s="971"/>
      <c r="AN83" s="971"/>
      <c r="AO83" s="971"/>
      <c r="AP83" s="971" t="s">
        <v>491</v>
      </c>
      <c r="AQ83" s="971"/>
      <c r="AR83" s="971"/>
      <c r="AS83" s="971"/>
      <c r="AT83" s="971"/>
      <c r="AU83" s="971" t="s">
        <v>491</v>
      </c>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t="s">
        <v>570</v>
      </c>
      <c r="C84" s="975"/>
      <c r="D84" s="975"/>
      <c r="E84" s="975"/>
      <c r="F84" s="975"/>
      <c r="G84" s="975"/>
      <c r="H84" s="975"/>
      <c r="I84" s="975"/>
      <c r="J84" s="975"/>
      <c r="K84" s="975"/>
      <c r="L84" s="975"/>
      <c r="M84" s="975"/>
      <c r="N84" s="975"/>
      <c r="O84" s="975"/>
      <c r="P84" s="976"/>
      <c r="Q84" s="977">
        <v>234605</v>
      </c>
      <c r="R84" s="971"/>
      <c r="S84" s="971"/>
      <c r="T84" s="971"/>
      <c r="U84" s="971"/>
      <c r="V84" s="971">
        <v>227058</v>
      </c>
      <c r="W84" s="971"/>
      <c r="X84" s="971"/>
      <c r="Y84" s="971"/>
      <c r="Z84" s="971"/>
      <c r="AA84" s="971">
        <v>7546</v>
      </c>
      <c r="AB84" s="971"/>
      <c r="AC84" s="971"/>
      <c r="AD84" s="971"/>
      <c r="AE84" s="971"/>
      <c r="AF84" s="971">
        <v>7546</v>
      </c>
      <c r="AG84" s="971"/>
      <c r="AH84" s="971"/>
      <c r="AI84" s="971"/>
      <c r="AJ84" s="971"/>
      <c r="AK84" s="971" t="s">
        <v>491</v>
      </c>
      <c r="AL84" s="971"/>
      <c r="AM84" s="971"/>
      <c r="AN84" s="971"/>
      <c r="AO84" s="971"/>
      <c r="AP84" s="971" t="s">
        <v>491</v>
      </c>
      <c r="AQ84" s="971"/>
      <c r="AR84" s="971"/>
      <c r="AS84" s="971"/>
      <c r="AT84" s="971"/>
      <c r="AU84" s="971" t="s">
        <v>491</v>
      </c>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t="s">
        <v>571</v>
      </c>
      <c r="C85" s="975"/>
      <c r="D85" s="975"/>
      <c r="E85" s="975"/>
      <c r="F85" s="975"/>
      <c r="G85" s="975"/>
      <c r="H85" s="975"/>
      <c r="I85" s="975"/>
      <c r="J85" s="975"/>
      <c r="K85" s="975"/>
      <c r="L85" s="975"/>
      <c r="M85" s="975"/>
      <c r="N85" s="975"/>
      <c r="O85" s="975"/>
      <c r="P85" s="976"/>
      <c r="Q85" s="977">
        <v>1090</v>
      </c>
      <c r="R85" s="971"/>
      <c r="S85" s="971"/>
      <c r="T85" s="971"/>
      <c r="U85" s="971"/>
      <c r="V85" s="971">
        <v>937</v>
      </c>
      <c r="W85" s="971"/>
      <c r="X85" s="971"/>
      <c r="Y85" s="971"/>
      <c r="Z85" s="971"/>
      <c r="AA85" s="971">
        <v>153</v>
      </c>
      <c r="AB85" s="971"/>
      <c r="AC85" s="971"/>
      <c r="AD85" s="971"/>
      <c r="AE85" s="971"/>
      <c r="AF85" s="971">
        <v>1737</v>
      </c>
      <c r="AG85" s="971"/>
      <c r="AH85" s="971"/>
      <c r="AI85" s="971"/>
      <c r="AJ85" s="971"/>
      <c r="AK85" s="971">
        <v>136</v>
      </c>
      <c r="AL85" s="971"/>
      <c r="AM85" s="971"/>
      <c r="AN85" s="971"/>
      <c r="AO85" s="971"/>
      <c r="AP85" s="971">
        <v>852</v>
      </c>
      <c r="AQ85" s="971"/>
      <c r="AR85" s="971"/>
      <c r="AS85" s="971"/>
      <c r="AT85" s="971"/>
      <c r="AU85" s="971">
        <v>121</v>
      </c>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405</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SUM(AF68:AF87)</f>
        <v>9961</v>
      </c>
      <c r="AG88" s="959"/>
      <c r="AH88" s="959"/>
      <c r="AI88" s="959"/>
      <c r="AJ88" s="959"/>
      <c r="AK88" s="963"/>
      <c r="AL88" s="963"/>
      <c r="AM88" s="963"/>
      <c r="AN88" s="963"/>
      <c r="AO88" s="963"/>
      <c r="AP88" s="959">
        <f t="shared" ref="AP88" si="2">SUM(AP68:AP87)</f>
        <v>937</v>
      </c>
      <c r="AQ88" s="959"/>
      <c r="AR88" s="959"/>
      <c r="AS88" s="959"/>
      <c r="AT88" s="959"/>
      <c r="AU88" s="959">
        <f t="shared" ref="AU88" si="3">SUM(AU68:AU87)</f>
        <v>139</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406</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f>SUM(CR7:CV88)</f>
        <v>5</v>
      </c>
      <c r="CS102" s="953"/>
      <c r="CT102" s="953"/>
      <c r="CU102" s="953"/>
      <c r="CV102" s="954"/>
      <c r="CW102" s="952">
        <f t="shared" ref="CW102" si="4">SUM(CW7:DA88)</f>
        <v>5</v>
      </c>
      <c r="CX102" s="953"/>
      <c r="CY102" s="953"/>
      <c r="CZ102" s="953"/>
      <c r="DA102" s="954"/>
      <c r="DB102" s="952" t="s">
        <v>491</v>
      </c>
      <c r="DC102" s="953"/>
      <c r="DD102" s="953"/>
      <c r="DE102" s="953"/>
      <c r="DF102" s="954"/>
      <c r="DG102" s="952" t="s">
        <v>491</v>
      </c>
      <c r="DH102" s="953"/>
      <c r="DI102" s="953"/>
      <c r="DJ102" s="953"/>
      <c r="DK102" s="954"/>
      <c r="DL102" s="952" t="s">
        <v>491</v>
      </c>
      <c r="DM102" s="953"/>
      <c r="DN102" s="953"/>
      <c r="DO102" s="953"/>
      <c r="DP102" s="954"/>
      <c r="DQ102" s="952" t="s">
        <v>491</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407</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408</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409</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410</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411</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412</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413</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414</v>
      </c>
      <c r="AB109" s="896"/>
      <c r="AC109" s="896"/>
      <c r="AD109" s="896"/>
      <c r="AE109" s="897"/>
      <c r="AF109" s="898" t="s">
        <v>415</v>
      </c>
      <c r="AG109" s="896"/>
      <c r="AH109" s="896"/>
      <c r="AI109" s="896"/>
      <c r="AJ109" s="897"/>
      <c r="AK109" s="898" t="s">
        <v>294</v>
      </c>
      <c r="AL109" s="896"/>
      <c r="AM109" s="896"/>
      <c r="AN109" s="896"/>
      <c r="AO109" s="897"/>
      <c r="AP109" s="898" t="s">
        <v>416</v>
      </c>
      <c r="AQ109" s="896"/>
      <c r="AR109" s="896"/>
      <c r="AS109" s="896"/>
      <c r="AT109" s="929"/>
      <c r="AU109" s="895" t="s">
        <v>413</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414</v>
      </c>
      <c r="BR109" s="896"/>
      <c r="BS109" s="896"/>
      <c r="BT109" s="896"/>
      <c r="BU109" s="897"/>
      <c r="BV109" s="898" t="s">
        <v>415</v>
      </c>
      <c r="BW109" s="896"/>
      <c r="BX109" s="896"/>
      <c r="BY109" s="896"/>
      <c r="BZ109" s="897"/>
      <c r="CA109" s="898" t="s">
        <v>294</v>
      </c>
      <c r="CB109" s="896"/>
      <c r="CC109" s="896"/>
      <c r="CD109" s="896"/>
      <c r="CE109" s="897"/>
      <c r="CF109" s="936" t="s">
        <v>416</v>
      </c>
      <c r="CG109" s="936"/>
      <c r="CH109" s="936"/>
      <c r="CI109" s="936"/>
      <c r="CJ109" s="936"/>
      <c r="CK109" s="898" t="s">
        <v>417</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414</v>
      </c>
      <c r="DH109" s="896"/>
      <c r="DI109" s="896"/>
      <c r="DJ109" s="896"/>
      <c r="DK109" s="897"/>
      <c r="DL109" s="898" t="s">
        <v>415</v>
      </c>
      <c r="DM109" s="896"/>
      <c r="DN109" s="896"/>
      <c r="DO109" s="896"/>
      <c r="DP109" s="897"/>
      <c r="DQ109" s="898" t="s">
        <v>294</v>
      </c>
      <c r="DR109" s="896"/>
      <c r="DS109" s="896"/>
      <c r="DT109" s="896"/>
      <c r="DU109" s="897"/>
      <c r="DV109" s="898" t="s">
        <v>416</v>
      </c>
      <c r="DW109" s="896"/>
      <c r="DX109" s="896"/>
      <c r="DY109" s="896"/>
      <c r="DZ109" s="929"/>
    </row>
    <row r="110" spans="1:131" s="218" customFormat="1" ht="26.25" customHeight="1" x14ac:dyDescent="0.15">
      <c r="A110" s="807" t="s">
        <v>418</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942139</v>
      </c>
      <c r="AB110" s="889"/>
      <c r="AC110" s="889"/>
      <c r="AD110" s="889"/>
      <c r="AE110" s="890"/>
      <c r="AF110" s="891">
        <v>891864</v>
      </c>
      <c r="AG110" s="889"/>
      <c r="AH110" s="889"/>
      <c r="AI110" s="889"/>
      <c r="AJ110" s="890"/>
      <c r="AK110" s="891">
        <v>893895</v>
      </c>
      <c r="AL110" s="889"/>
      <c r="AM110" s="889"/>
      <c r="AN110" s="889"/>
      <c r="AO110" s="890"/>
      <c r="AP110" s="892">
        <v>18.7</v>
      </c>
      <c r="AQ110" s="893"/>
      <c r="AR110" s="893"/>
      <c r="AS110" s="893"/>
      <c r="AT110" s="894"/>
      <c r="AU110" s="930" t="s">
        <v>69</v>
      </c>
      <c r="AV110" s="931"/>
      <c r="AW110" s="931"/>
      <c r="AX110" s="931"/>
      <c r="AY110" s="931"/>
      <c r="AZ110" s="860" t="s">
        <v>419</v>
      </c>
      <c r="BA110" s="808"/>
      <c r="BB110" s="808"/>
      <c r="BC110" s="808"/>
      <c r="BD110" s="808"/>
      <c r="BE110" s="808"/>
      <c r="BF110" s="808"/>
      <c r="BG110" s="808"/>
      <c r="BH110" s="808"/>
      <c r="BI110" s="808"/>
      <c r="BJ110" s="808"/>
      <c r="BK110" s="808"/>
      <c r="BL110" s="808"/>
      <c r="BM110" s="808"/>
      <c r="BN110" s="808"/>
      <c r="BO110" s="808"/>
      <c r="BP110" s="809"/>
      <c r="BQ110" s="861">
        <v>7958982</v>
      </c>
      <c r="BR110" s="842"/>
      <c r="BS110" s="842"/>
      <c r="BT110" s="842"/>
      <c r="BU110" s="842"/>
      <c r="BV110" s="842">
        <v>7575146</v>
      </c>
      <c r="BW110" s="842"/>
      <c r="BX110" s="842"/>
      <c r="BY110" s="842"/>
      <c r="BZ110" s="842"/>
      <c r="CA110" s="842">
        <v>7255708</v>
      </c>
      <c r="CB110" s="842"/>
      <c r="CC110" s="842"/>
      <c r="CD110" s="842"/>
      <c r="CE110" s="842"/>
      <c r="CF110" s="866">
        <v>151.6</v>
      </c>
      <c r="CG110" s="867"/>
      <c r="CH110" s="867"/>
      <c r="CI110" s="867"/>
      <c r="CJ110" s="867"/>
      <c r="CK110" s="926" t="s">
        <v>420</v>
      </c>
      <c r="CL110" s="819"/>
      <c r="CM110" s="860" t="s">
        <v>421</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423</v>
      </c>
      <c r="BA111" s="752"/>
      <c r="BB111" s="752"/>
      <c r="BC111" s="752"/>
      <c r="BD111" s="752"/>
      <c r="BE111" s="752"/>
      <c r="BF111" s="752"/>
      <c r="BG111" s="752"/>
      <c r="BH111" s="752"/>
      <c r="BI111" s="752"/>
      <c r="BJ111" s="752"/>
      <c r="BK111" s="752"/>
      <c r="BL111" s="752"/>
      <c r="BM111" s="752"/>
      <c r="BN111" s="752"/>
      <c r="BO111" s="752"/>
      <c r="BP111" s="753"/>
      <c r="BQ111" s="816">
        <v>73149</v>
      </c>
      <c r="BR111" s="817"/>
      <c r="BS111" s="817"/>
      <c r="BT111" s="817"/>
      <c r="BU111" s="817"/>
      <c r="BV111" s="817">
        <v>69392</v>
      </c>
      <c r="BW111" s="817"/>
      <c r="BX111" s="817"/>
      <c r="BY111" s="817"/>
      <c r="BZ111" s="817"/>
      <c r="CA111" s="817">
        <v>41066</v>
      </c>
      <c r="CB111" s="817"/>
      <c r="CC111" s="817"/>
      <c r="CD111" s="817"/>
      <c r="CE111" s="817"/>
      <c r="CF111" s="875">
        <v>0.9</v>
      </c>
      <c r="CG111" s="876"/>
      <c r="CH111" s="876"/>
      <c r="CI111" s="876"/>
      <c r="CJ111" s="876"/>
      <c r="CK111" s="927"/>
      <c r="CL111" s="821"/>
      <c r="CM111" s="815" t="s">
        <v>424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425</v>
      </c>
      <c r="B112" s="913"/>
      <c r="C112" s="752" t="s">
        <v>426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427</v>
      </c>
      <c r="BA112" s="752"/>
      <c r="BB112" s="752"/>
      <c r="BC112" s="752"/>
      <c r="BD112" s="752"/>
      <c r="BE112" s="752"/>
      <c r="BF112" s="752"/>
      <c r="BG112" s="752"/>
      <c r="BH112" s="752"/>
      <c r="BI112" s="752"/>
      <c r="BJ112" s="752"/>
      <c r="BK112" s="752"/>
      <c r="BL112" s="752"/>
      <c r="BM112" s="752"/>
      <c r="BN112" s="752"/>
      <c r="BO112" s="752"/>
      <c r="BP112" s="753"/>
      <c r="BQ112" s="816">
        <v>2090262</v>
      </c>
      <c r="BR112" s="817"/>
      <c r="BS112" s="817"/>
      <c r="BT112" s="817"/>
      <c r="BU112" s="817"/>
      <c r="BV112" s="817">
        <v>1732574</v>
      </c>
      <c r="BW112" s="817"/>
      <c r="BX112" s="817"/>
      <c r="BY112" s="817"/>
      <c r="BZ112" s="817"/>
      <c r="CA112" s="817">
        <v>1653641</v>
      </c>
      <c r="CB112" s="817"/>
      <c r="CC112" s="817"/>
      <c r="CD112" s="817"/>
      <c r="CE112" s="817"/>
      <c r="CF112" s="875">
        <v>34.6</v>
      </c>
      <c r="CG112" s="876"/>
      <c r="CH112" s="876"/>
      <c r="CI112" s="876"/>
      <c r="CJ112" s="876"/>
      <c r="CK112" s="927"/>
      <c r="CL112" s="821"/>
      <c r="CM112" s="815" t="s">
        <v>428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166468</v>
      </c>
      <c r="AB113" s="919"/>
      <c r="AC113" s="919"/>
      <c r="AD113" s="919"/>
      <c r="AE113" s="920"/>
      <c r="AF113" s="921">
        <v>170197</v>
      </c>
      <c r="AG113" s="919"/>
      <c r="AH113" s="919"/>
      <c r="AI113" s="919"/>
      <c r="AJ113" s="920"/>
      <c r="AK113" s="921">
        <v>132787</v>
      </c>
      <c r="AL113" s="919"/>
      <c r="AM113" s="919"/>
      <c r="AN113" s="919"/>
      <c r="AO113" s="920"/>
      <c r="AP113" s="922">
        <v>2.8</v>
      </c>
      <c r="AQ113" s="923"/>
      <c r="AR113" s="923"/>
      <c r="AS113" s="923"/>
      <c r="AT113" s="924"/>
      <c r="AU113" s="932"/>
      <c r="AV113" s="933"/>
      <c r="AW113" s="933"/>
      <c r="AX113" s="933"/>
      <c r="AY113" s="933"/>
      <c r="AZ113" s="815" t="s">
        <v>430</v>
      </c>
      <c r="BA113" s="752"/>
      <c r="BB113" s="752"/>
      <c r="BC113" s="752"/>
      <c r="BD113" s="752"/>
      <c r="BE113" s="752"/>
      <c r="BF113" s="752"/>
      <c r="BG113" s="752"/>
      <c r="BH113" s="752"/>
      <c r="BI113" s="752"/>
      <c r="BJ113" s="752"/>
      <c r="BK113" s="752"/>
      <c r="BL113" s="752"/>
      <c r="BM113" s="752"/>
      <c r="BN113" s="752"/>
      <c r="BO113" s="752"/>
      <c r="BP113" s="753"/>
      <c r="BQ113" s="816">
        <v>164789</v>
      </c>
      <c r="BR113" s="817"/>
      <c r="BS113" s="817"/>
      <c r="BT113" s="817"/>
      <c r="BU113" s="817"/>
      <c r="BV113" s="817">
        <v>160730</v>
      </c>
      <c r="BW113" s="817"/>
      <c r="BX113" s="817"/>
      <c r="BY113" s="817"/>
      <c r="BZ113" s="817"/>
      <c r="CA113" s="817">
        <v>139010</v>
      </c>
      <c r="CB113" s="817"/>
      <c r="CC113" s="817"/>
      <c r="CD113" s="817"/>
      <c r="CE113" s="817"/>
      <c r="CF113" s="875">
        <v>2.9</v>
      </c>
      <c r="CG113" s="876"/>
      <c r="CH113" s="876"/>
      <c r="CI113" s="876"/>
      <c r="CJ113" s="876"/>
      <c r="CK113" s="927"/>
      <c r="CL113" s="821"/>
      <c r="CM113" s="815" t="s">
        <v>431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22021</v>
      </c>
      <c r="AB114" s="780"/>
      <c r="AC114" s="780"/>
      <c r="AD114" s="780"/>
      <c r="AE114" s="781"/>
      <c r="AF114" s="782">
        <v>21800</v>
      </c>
      <c r="AG114" s="780"/>
      <c r="AH114" s="780"/>
      <c r="AI114" s="780"/>
      <c r="AJ114" s="781"/>
      <c r="AK114" s="782">
        <v>21800</v>
      </c>
      <c r="AL114" s="780"/>
      <c r="AM114" s="780"/>
      <c r="AN114" s="780"/>
      <c r="AO114" s="781"/>
      <c r="AP114" s="824">
        <v>0.5</v>
      </c>
      <c r="AQ114" s="825"/>
      <c r="AR114" s="825"/>
      <c r="AS114" s="825"/>
      <c r="AT114" s="826"/>
      <c r="AU114" s="932"/>
      <c r="AV114" s="933"/>
      <c r="AW114" s="933"/>
      <c r="AX114" s="933"/>
      <c r="AY114" s="933"/>
      <c r="AZ114" s="815" t="s">
        <v>433</v>
      </c>
      <c r="BA114" s="752"/>
      <c r="BB114" s="752"/>
      <c r="BC114" s="752"/>
      <c r="BD114" s="752"/>
      <c r="BE114" s="752"/>
      <c r="BF114" s="752"/>
      <c r="BG114" s="752"/>
      <c r="BH114" s="752"/>
      <c r="BI114" s="752"/>
      <c r="BJ114" s="752"/>
      <c r="BK114" s="752"/>
      <c r="BL114" s="752"/>
      <c r="BM114" s="752"/>
      <c r="BN114" s="752"/>
      <c r="BO114" s="752"/>
      <c r="BP114" s="753"/>
      <c r="BQ114" s="816">
        <v>847579</v>
      </c>
      <c r="BR114" s="817"/>
      <c r="BS114" s="817"/>
      <c r="BT114" s="817"/>
      <c r="BU114" s="817"/>
      <c r="BV114" s="817">
        <v>782534</v>
      </c>
      <c r="BW114" s="817"/>
      <c r="BX114" s="817"/>
      <c r="BY114" s="817"/>
      <c r="BZ114" s="817"/>
      <c r="CA114" s="817">
        <v>762663</v>
      </c>
      <c r="CB114" s="817"/>
      <c r="CC114" s="817"/>
      <c r="CD114" s="817"/>
      <c r="CE114" s="817"/>
      <c r="CF114" s="875">
        <v>15.9</v>
      </c>
      <c r="CG114" s="876"/>
      <c r="CH114" s="876"/>
      <c r="CI114" s="876"/>
      <c r="CJ114" s="876"/>
      <c r="CK114" s="927"/>
      <c r="CL114" s="821"/>
      <c r="CM114" s="815" t="s">
        <v>434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436</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437</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438</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439</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440</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441</v>
      </c>
      <c r="Z117" s="897"/>
      <c r="AA117" s="902">
        <v>1130628</v>
      </c>
      <c r="AB117" s="903"/>
      <c r="AC117" s="903"/>
      <c r="AD117" s="903"/>
      <c r="AE117" s="904"/>
      <c r="AF117" s="905">
        <v>1083861</v>
      </c>
      <c r="AG117" s="903"/>
      <c r="AH117" s="903"/>
      <c r="AI117" s="903"/>
      <c r="AJ117" s="904"/>
      <c r="AK117" s="905">
        <v>1048482</v>
      </c>
      <c r="AL117" s="903"/>
      <c r="AM117" s="903"/>
      <c r="AN117" s="903"/>
      <c r="AO117" s="904"/>
      <c r="AP117" s="906"/>
      <c r="AQ117" s="907"/>
      <c r="AR117" s="907"/>
      <c r="AS117" s="907"/>
      <c r="AT117" s="908"/>
      <c r="AU117" s="932"/>
      <c r="AV117" s="933"/>
      <c r="AW117" s="933"/>
      <c r="AX117" s="933"/>
      <c r="AY117" s="933"/>
      <c r="AZ117" s="863" t="s">
        <v>442</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417</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414</v>
      </c>
      <c r="AB118" s="896"/>
      <c r="AC118" s="896"/>
      <c r="AD118" s="896"/>
      <c r="AE118" s="897"/>
      <c r="AF118" s="898" t="s">
        <v>415</v>
      </c>
      <c r="AG118" s="896"/>
      <c r="AH118" s="896"/>
      <c r="AI118" s="896"/>
      <c r="AJ118" s="897"/>
      <c r="AK118" s="898" t="s">
        <v>294</v>
      </c>
      <c r="AL118" s="896"/>
      <c r="AM118" s="896"/>
      <c r="AN118" s="896"/>
      <c r="AO118" s="897"/>
      <c r="AP118" s="899" t="s">
        <v>416</v>
      </c>
      <c r="AQ118" s="900"/>
      <c r="AR118" s="900"/>
      <c r="AS118" s="900"/>
      <c r="AT118" s="901"/>
      <c r="AU118" s="932"/>
      <c r="AV118" s="933"/>
      <c r="AW118" s="933"/>
      <c r="AX118" s="933"/>
      <c r="AY118" s="933"/>
      <c r="AZ118" s="838" t="s">
        <v>444</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445</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420</v>
      </c>
      <c r="B119" s="819"/>
      <c r="C119" s="860" t="s">
        <v>421</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446</v>
      </c>
      <c r="BP119" s="878"/>
      <c r="BQ119" s="879">
        <v>11134761</v>
      </c>
      <c r="BR119" s="845"/>
      <c r="BS119" s="845"/>
      <c r="BT119" s="845"/>
      <c r="BU119" s="845"/>
      <c r="BV119" s="845">
        <v>10320376</v>
      </c>
      <c r="BW119" s="845"/>
      <c r="BX119" s="845"/>
      <c r="BY119" s="845"/>
      <c r="BZ119" s="845"/>
      <c r="CA119" s="845">
        <v>9852088</v>
      </c>
      <c r="CB119" s="845"/>
      <c r="CC119" s="845"/>
      <c r="CD119" s="845"/>
      <c r="CE119" s="845"/>
      <c r="CF119" s="748"/>
      <c r="CG119" s="749"/>
      <c r="CH119" s="749"/>
      <c r="CI119" s="749"/>
      <c r="CJ119" s="834"/>
      <c r="CK119" s="928"/>
      <c r="CL119" s="823"/>
      <c r="CM119" s="838" t="s">
        <v>447</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73149</v>
      </c>
      <c r="DH119" s="764"/>
      <c r="DI119" s="764"/>
      <c r="DJ119" s="764"/>
      <c r="DK119" s="765"/>
      <c r="DL119" s="766">
        <v>69392</v>
      </c>
      <c r="DM119" s="764"/>
      <c r="DN119" s="764"/>
      <c r="DO119" s="764"/>
      <c r="DP119" s="765"/>
      <c r="DQ119" s="766">
        <v>41066</v>
      </c>
      <c r="DR119" s="764"/>
      <c r="DS119" s="764"/>
      <c r="DT119" s="764"/>
      <c r="DU119" s="765"/>
      <c r="DV119" s="848">
        <v>0.9</v>
      </c>
      <c r="DW119" s="849"/>
      <c r="DX119" s="849"/>
      <c r="DY119" s="849"/>
      <c r="DZ119" s="850"/>
    </row>
    <row r="120" spans="1:130" s="218" customFormat="1" ht="26.25" customHeight="1" x14ac:dyDescent="0.15">
      <c r="A120" s="820"/>
      <c r="B120" s="821"/>
      <c r="C120" s="815" t="s">
        <v>424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448</v>
      </c>
      <c r="AV120" s="881"/>
      <c r="AW120" s="881"/>
      <c r="AX120" s="881"/>
      <c r="AY120" s="882"/>
      <c r="AZ120" s="860" t="s">
        <v>449</v>
      </c>
      <c r="BA120" s="808"/>
      <c r="BB120" s="808"/>
      <c r="BC120" s="808"/>
      <c r="BD120" s="808"/>
      <c r="BE120" s="808"/>
      <c r="BF120" s="808"/>
      <c r="BG120" s="808"/>
      <c r="BH120" s="808"/>
      <c r="BI120" s="808"/>
      <c r="BJ120" s="808"/>
      <c r="BK120" s="808"/>
      <c r="BL120" s="808"/>
      <c r="BM120" s="808"/>
      <c r="BN120" s="808"/>
      <c r="BO120" s="808"/>
      <c r="BP120" s="809"/>
      <c r="BQ120" s="861">
        <v>12448672</v>
      </c>
      <c r="BR120" s="842"/>
      <c r="BS120" s="842"/>
      <c r="BT120" s="842"/>
      <c r="BU120" s="842"/>
      <c r="BV120" s="842">
        <v>11872526</v>
      </c>
      <c r="BW120" s="842"/>
      <c r="BX120" s="842"/>
      <c r="BY120" s="842"/>
      <c r="BZ120" s="842"/>
      <c r="CA120" s="842">
        <v>11571121</v>
      </c>
      <c r="CB120" s="842"/>
      <c r="CC120" s="842"/>
      <c r="CD120" s="842"/>
      <c r="CE120" s="842"/>
      <c r="CF120" s="866">
        <v>241.8</v>
      </c>
      <c r="CG120" s="867"/>
      <c r="CH120" s="867"/>
      <c r="CI120" s="867"/>
      <c r="CJ120" s="867"/>
      <c r="CK120" s="868" t="s">
        <v>450</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1033636</v>
      </c>
      <c r="DR120" s="842"/>
      <c r="DS120" s="842"/>
      <c r="DT120" s="842"/>
      <c r="DU120" s="842"/>
      <c r="DV120" s="843">
        <v>21.6</v>
      </c>
      <c r="DW120" s="843"/>
      <c r="DX120" s="843"/>
      <c r="DY120" s="843"/>
      <c r="DZ120" s="844"/>
    </row>
    <row r="121" spans="1:130" s="218" customFormat="1" ht="26.25" customHeight="1" x14ac:dyDescent="0.15">
      <c r="A121" s="820"/>
      <c r="B121" s="821"/>
      <c r="C121" s="863" t="s">
        <v>451</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452</v>
      </c>
      <c r="BA121" s="752"/>
      <c r="BB121" s="752"/>
      <c r="BC121" s="752"/>
      <c r="BD121" s="752"/>
      <c r="BE121" s="752"/>
      <c r="BF121" s="752"/>
      <c r="BG121" s="752"/>
      <c r="BH121" s="752"/>
      <c r="BI121" s="752"/>
      <c r="BJ121" s="752"/>
      <c r="BK121" s="752"/>
      <c r="BL121" s="752"/>
      <c r="BM121" s="752"/>
      <c r="BN121" s="752"/>
      <c r="BO121" s="752"/>
      <c r="BP121" s="753"/>
      <c r="BQ121" s="816">
        <v>102863</v>
      </c>
      <c r="BR121" s="817"/>
      <c r="BS121" s="817"/>
      <c r="BT121" s="817"/>
      <c r="BU121" s="817"/>
      <c r="BV121" s="817">
        <v>88896</v>
      </c>
      <c r="BW121" s="817"/>
      <c r="BX121" s="817"/>
      <c r="BY121" s="817"/>
      <c r="BZ121" s="817"/>
      <c r="CA121" s="817">
        <v>77965</v>
      </c>
      <c r="CB121" s="817"/>
      <c r="CC121" s="817"/>
      <c r="CD121" s="817"/>
      <c r="CE121" s="817"/>
      <c r="CF121" s="875">
        <v>1.6</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288418</v>
      </c>
      <c r="DH121" s="817"/>
      <c r="DI121" s="817"/>
      <c r="DJ121" s="817"/>
      <c r="DK121" s="817"/>
      <c r="DL121" s="817">
        <v>337285</v>
      </c>
      <c r="DM121" s="817"/>
      <c r="DN121" s="817"/>
      <c r="DO121" s="817"/>
      <c r="DP121" s="817"/>
      <c r="DQ121" s="817">
        <v>351755</v>
      </c>
      <c r="DR121" s="817"/>
      <c r="DS121" s="817"/>
      <c r="DT121" s="817"/>
      <c r="DU121" s="817"/>
      <c r="DV121" s="794">
        <v>7.3</v>
      </c>
      <c r="DW121" s="794"/>
      <c r="DX121" s="794"/>
      <c r="DY121" s="794"/>
      <c r="DZ121" s="795"/>
    </row>
    <row r="122" spans="1:130" s="218" customFormat="1" ht="26.25" customHeight="1" x14ac:dyDescent="0.15">
      <c r="A122" s="820"/>
      <c r="B122" s="821"/>
      <c r="C122" s="815" t="s">
        <v>434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453</v>
      </c>
      <c r="BA122" s="839"/>
      <c r="BB122" s="839"/>
      <c r="BC122" s="839"/>
      <c r="BD122" s="839"/>
      <c r="BE122" s="839"/>
      <c r="BF122" s="839"/>
      <c r="BG122" s="839"/>
      <c r="BH122" s="839"/>
      <c r="BI122" s="839"/>
      <c r="BJ122" s="839"/>
      <c r="BK122" s="839"/>
      <c r="BL122" s="839"/>
      <c r="BM122" s="839"/>
      <c r="BN122" s="839"/>
      <c r="BO122" s="839"/>
      <c r="BP122" s="840"/>
      <c r="BQ122" s="879">
        <v>6812052</v>
      </c>
      <c r="BR122" s="845"/>
      <c r="BS122" s="845"/>
      <c r="BT122" s="845"/>
      <c r="BU122" s="845"/>
      <c r="BV122" s="845">
        <v>6433679</v>
      </c>
      <c r="BW122" s="845"/>
      <c r="BX122" s="845"/>
      <c r="BY122" s="845"/>
      <c r="BZ122" s="845"/>
      <c r="CA122" s="845">
        <v>6099739</v>
      </c>
      <c r="CB122" s="845"/>
      <c r="CC122" s="845"/>
      <c r="CD122" s="845"/>
      <c r="CE122" s="845"/>
      <c r="CF122" s="846">
        <v>127.5</v>
      </c>
      <c r="CG122" s="847"/>
      <c r="CH122" s="847"/>
      <c r="CI122" s="847"/>
      <c r="CJ122" s="847"/>
      <c r="CK122" s="869"/>
      <c r="CL122" s="855"/>
      <c r="CM122" s="855"/>
      <c r="CN122" s="855"/>
      <c r="CO122" s="856"/>
      <c r="CP122" s="835" t="s">
        <v>396</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v>228519</v>
      </c>
      <c r="DR122" s="817"/>
      <c r="DS122" s="817"/>
      <c r="DT122" s="817"/>
      <c r="DU122" s="817"/>
      <c r="DV122" s="794">
        <v>4.8</v>
      </c>
      <c r="DW122" s="794"/>
      <c r="DX122" s="794"/>
      <c r="DY122" s="794"/>
      <c r="DZ122" s="795"/>
    </row>
    <row r="123" spans="1:130" s="218" customFormat="1" ht="26.25" customHeight="1" x14ac:dyDescent="0.15">
      <c r="A123" s="820"/>
      <c r="B123" s="821"/>
      <c r="C123" s="815" t="s">
        <v>440</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454</v>
      </c>
      <c r="BP123" s="878"/>
      <c r="BQ123" s="832">
        <v>19363587</v>
      </c>
      <c r="BR123" s="833"/>
      <c r="BS123" s="833"/>
      <c r="BT123" s="833"/>
      <c r="BU123" s="833"/>
      <c r="BV123" s="833">
        <v>18395101</v>
      </c>
      <c r="BW123" s="833"/>
      <c r="BX123" s="833"/>
      <c r="BY123" s="833"/>
      <c r="BZ123" s="833"/>
      <c r="CA123" s="833">
        <v>17748825</v>
      </c>
      <c r="CB123" s="833"/>
      <c r="CC123" s="833"/>
      <c r="CD123" s="833"/>
      <c r="CE123" s="833"/>
      <c r="CF123" s="748"/>
      <c r="CG123" s="749"/>
      <c r="CH123" s="749"/>
      <c r="CI123" s="749"/>
      <c r="CJ123" s="834"/>
      <c r="CK123" s="869"/>
      <c r="CL123" s="855"/>
      <c r="CM123" s="855"/>
      <c r="CN123" s="855"/>
      <c r="CO123" s="856"/>
      <c r="CP123" s="835" t="s">
        <v>397</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v>39731</v>
      </c>
      <c r="DR123" s="780"/>
      <c r="DS123" s="780"/>
      <c r="DT123" s="780"/>
      <c r="DU123" s="781"/>
      <c r="DV123" s="824">
        <v>0.8</v>
      </c>
      <c r="DW123" s="825"/>
      <c r="DX123" s="825"/>
      <c r="DY123" s="825"/>
      <c r="DZ123" s="826"/>
    </row>
    <row r="124" spans="1:130" s="218" customFormat="1" ht="26.25" customHeight="1" thickBot="1" x14ac:dyDescent="0.2">
      <c r="A124" s="820"/>
      <c r="B124" s="821"/>
      <c r="C124" s="815" t="s">
        <v>443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456</v>
      </c>
      <c r="CQ124" s="836"/>
      <c r="CR124" s="836"/>
      <c r="CS124" s="836"/>
      <c r="CT124" s="836"/>
      <c r="CU124" s="836"/>
      <c r="CV124" s="836"/>
      <c r="CW124" s="836"/>
      <c r="CX124" s="836"/>
      <c r="CY124" s="836"/>
      <c r="CZ124" s="836"/>
      <c r="DA124" s="836"/>
      <c r="DB124" s="836"/>
      <c r="DC124" s="836"/>
      <c r="DD124" s="836"/>
      <c r="DE124" s="836"/>
      <c r="DF124" s="837"/>
      <c r="DG124" s="763">
        <v>1801844</v>
      </c>
      <c r="DH124" s="764"/>
      <c r="DI124" s="764"/>
      <c r="DJ124" s="764"/>
      <c r="DK124" s="765"/>
      <c r="DL124" s="766">
        <v>1395289</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445</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457</v>
      </c>
      <c r="CL125" s="852"/>
      <c r="CM125" s="852"/>
      <c r="CN125" s="852"/>
      <c r="CO125" s="853"/>
      <c r="CP125" s="860" t="s">
        <v>458</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447</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459</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460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461</v>
      </c>
      <c r="AY127" s="812"/>
      <c r="AZ127" s="812"/>
      <c r="BA127" s="812"/>
      <c r="BB127" s="812"/>
      <c r="BC127" s="812"/>
      <c r="BD127" s="812"/>
      <c r="BE127" s="813"/>
      <c r="BF127" s="811" t="s">
        <v>462</v>
      </c>
      <c r="BG127" s="812"/>
      <c r="BH127" s="812"/>
      <c r="BI127" s="812"/>
      <c r="BJ127" s="812"/>
      <c r="BK127" s="812"/>
      <c r="BL127" s="813"/>
      <c r="BM127" s="811" t="s">
        <v>463</v>
      </c>
      <c r="BN127" s="812"/>
      <c r="BO127" s="812"/>
      <c r="BP127" s="812"/>
      <c r="BQ127" s="812"/>
      <c r="BR127" s="812"/>
      <c r="BS127" s="813"/>
      <c r="BT127" s="811" t="s">
        <v>464</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465</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467</v>
      </c>
      <c r="X128" s="798"/>
      <c r="Y128" s="798"/>
      <c r="Z128" s="799"/>
      <c r="AA128" s="800">
        <v>19669</v>
      </c>
      <c r="AB128" s="801"/>
      <c r="AC128" s="801"/>
      <c r="AD128" s="801"/>
      <c r="AE128" s="802"/>
      <c r="AF128" s="803">
        <v>15680</v>
      </c>
      <c r="AG128" s="801"/>
      <c r="AH128" s="801"/>
      <c r="AI128" s="801"/>
      <c r="AJ128" s="802"/>
      <c r="AK128" s="803">
        <v>12433</v>
      </c>
      <c r="AL128" s="801"/>
      <c r="AM128" s="801"/>
      <c r="AN128" s="801"/>
      <c r="AO128" s="802"/>
      <c r="AP128" s="804"/>
      <c r="AQ128" s="805"/>
      <c r="AR128" s="805"/>
      <c r="AS128" s="805"/>
      <c r="AT128" s="806"/>
      <c r="AU128" s="220"/>
      <c r="AV128" s="220"/>
      <c r="AW128" s="220"/>
      <c r="AX128" s="807" t="s">
        <v>468</v>
      </c>
      <c r="AY128" s="808"/>
      <c r="AZ128" s="808"/>
      <c r="BA128" s="808"/>
      <c r="BB128" s="808"/>
      <c r="BC128" s="808"/>
      <c r="BD128" s="808"/>
      <c r="BE128" s="809"/>
      <c r="BF128" s="786" t="s">
        <v>122</v>
      </c>
      <c r="BG128" s="787"/>
      <c r="BH128" s="787"/>
      <c r="BI128" s="787"/>
      <c r="BJ128" s="787"/>
      <c r="BK128" s="787"/>
      <c r="BL128" s="810"/>
      <c r="BM128" s="786">
        <v>14.7</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469</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470</v>
      </c>
      <c r="X129" s="777"/>
      <c r="Y129" s="777"/>
      <c r="Z129" s="778"/>
      <c r="AA129" s="779">
        <v>5617543</v>
      </c>
      <c r="AB129" s="780"/>
      <c r="AC129" s="780"/>
      <c r="AD129" s="780"/>
      <c r="AE129" s="781"/>
      <c r="AF129" s="782">
        <v>5513543</v>
      </c>
      <c r="AG129" s="780"/>
      <c r="AH129" s="780"/>
      <c r="AI129" s="780"/>
      <c r="AJ129" s="781"/>
      <c r="AK129" s="782">
        <v>5495270</v>
      </c>
      <c r="AL129" s="780"/>
      <c r="AM129" s="780"/>
      <c r="AN129" s="780"/>
      <c r="AO129" s="781"/>
      <c r="AP129" s="783"/>
      <c r="AQ129" s="784"/>
      <c r="AR129" s="784"/>
      <c r="AS129" s="784"/>
      <c r="AT129" s="785"/>
      <c r="AU129" s="221"/>
      <c r="AV129" s="221"/>
      <c r="AW129" s="221"/>
      <c r="AX129" s="751" t="s">
        <v>471</v>
      </c>
      <c r="AY129" s="752"/>
      <c r="AZ129" s="752"/>
      <c r="BA129" s="752"/>
      <c r="BB129" s="752"/>
      <c r="BC129" s="752"/>
      <c r="BD129" s="752"/>
      <c r="BE129" s="753"/>
      <c r="BF129" s="770" t="s">
        <v>122</v>
      </c>
      <c r="BG129" s="771"/>
      <c r="BH129" s="771"/>
      <c r="BI129" s="771"/>
      <c r="BJ129" s="771"/>
      <c r="BK129" s="771"/>
      <c r="BL129" s="772"/>
      <c r="BM129" s="770">
        <v>19.7</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473</v>
      </c>
      <c r="X130" s="777"/>
      <c r="Y130" s="777"/>
      <c r="Z130" s="778"/>
      <c r="AA130" s="779">
        <v>784612</v>
      </c>
      <c r="AB130" s="780"/>
      <c r="AC130" s="780"/>
      <c r="AD130" s="780"/>
      <c r="AE130" s="781"/>
      <c r="AF130" s="782">
        <v>739539</v>
      </c>
      <c r="AG130" s="780"/>
      <c r="AH130" s="780"/>
      <c r="AI130" s="780"/>
      <c r="AJ130" s="781"/>
      <c r="AK130" s="782">
        <v>709337</v>
      </c>
      <c r="AL130" s="780"/>
      <c r="AM130" s="780"/>
      <c r="AN130" s="780"/>
      <c r="AO130" s="781"/>
      <c r="AP130" s="783"/>
      <c r="AQ130" s="784"/>
      <c r="AR130" s="784"/>
      <c r="AS130" s="784"/>
      <c r="AT130" s="785"/>
      <c r="AU130" s="221"/>
      <c r="AV130" s="221"/>
      <c r="AW130" s="221"/>
      <c r="AX130" s="751" t="s">
        <v>474</v>
      </c>
      <c r="AY130" s="752"/>
      <c r="AZ130" s="752"/>
      <c r="BA130" s="752"/>
      <c r="BB130" s="752"/>
      <c r="BC130" s="752"/>
      <c r="BD130" s="752"/>
      <c r="BE130" s="753"/>
      <c r="BF130" s="754">
        <v>6.8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475</v>
      </c>
      <c r="X131" s="761"/>
      <c r="Y131" s="761"/>
      <c r="Z131" s="762"/>
      <c r="AA131" s="763">
        <v>4832931</v>
      </c>
      <c r="AB131" s="764"/>
      <c r="AC131" s="764"/>
      <c r="AD131" s="764"/>
      <c r="AE131" s="765"/>
      <c r="AF131" s="766">
        <v>4774004</v>
      </c>
      <c r="AG131" s="764"/>
      <c r="AH131" s="764"/>
      <c r="AI131" s="764"/>
      <c r="AJ131" s="765"/>
      <c r="AK131" s="766">
        <v>4785933</v>
      </c>
      <c r="AL131" s="764"/>
      <c r="AM131" s="764"/>
      <c r="AN131" s="764"/>
      <c r="AO131" s="765"/>
      <c r="AP131" s="767"/>
      <c r="AQ131" s="768"/>
      <c r="AR131" s="768"/>
      <c r="AS131" s="768"/>
      <c r="AT131" s="769"/>
      <c r="AU131" s="221"/>
      <c r="AV131" s="221"/>
      <c r="AW131" s="221"/>
      <c r="AX131" s="729" t="s">
        <v>476</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478</v>
      </c>
      <c r="W132" s="742"/>
      <c r="X132" s="742"/>
      <c r="Y132" s="742"/>
      <c r="Z132" s="743"/>
      <c r="AA132" s="744">
        <v>6.7525689900000003</v>
      </c>
      <c r="AB132" s="745"/>
      <c r="AC132" s="745"/>
      <c r="AD132" s="745"/>
      <c r="AE132" s="746"/>
      <c r="AF132" s="747">
        <v>6.8839908809999999</v>
      </c>
      <c r="AG132" s="745"/>
      <c r="AH132" s="745"/>
      <c r="AI132" s="745"/>
      <c r="AJ132" s="746"/>
      <c r="AK132" s="747">
        <v>6.8265059289999996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479</v>
      </c>
      <c r="W133" s="721"/>
      <c r="X133" s="721"/>
      <c r="Y133" s="721"/>
      <c r="Z133" s="722"/>
      <c r="AA133" s="723">
        <v>5.9</v>
      </c>
      <c r="AB133" s="724"/>
      <c r="AC133" s="724"/>
      <c r="AD133" s="724"/>
      <c r="AE133" s="725"/>
      <c r="AF133" s="723">
        <v>6.5</v>
      </c>
      <c r="AG133" s="724"/>
      <c r="AH133" s="724"/>
      <c r="AI133" s="724"/>
      <c r="AJ133" s="725"/>
      <c r="AK133" s="723">
        <v>6.8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gPpEmbkBe5zocUjJ23yAUQ2nsg6lzDrWlrNW3FiaAmRO/TJ/ga4rYC9k/Imf9E3CYoS6E4KMJYHnButTvFiXAA==" saltValue="eeXr/XY+8l34tUTqShLJ7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 zoomScaleNormal="85" zoomScaleSheetLayoutView="100" workbookViewId="0">
      <selection activeCell="A4" sqref="A4"/>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480</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BnUrIFK84tJjvAziNE502RokLI12WHFh/mO3dqE3I8baKi+TTOb00BEd5DjC/Tfz0d45t85ayDcfXsw0ouaEEA==" saltValue="m3kaDYtml400BpM26lUAy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sqref="A1:XFD1"/>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lfIdkiGL7wq9uKYQdKu48HBNXZ9me9Tkn3GhCAtQKwPGR9fp9RDhlIR0Nip93leKJHX+bEIHfOeuu9X6ZU3bg==" saltValue="t5wTW480gUtsmtYjiMiEV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7" t="s">
        <v>483</v>
      </c>
      <c r="AP7" s="260"/>
      <c r="AQ7" s="261" t="s">
        <v>484</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8"/>
      <c r="AP8" s="266" t="s">
        <v>485</v>
      </c>
      <c r="AQ8" s="267" t="s">
        <v>486</v>
      </c>
      <c r="AR8" s="268" t="s">
        <v>487</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9" t="s">
        <v>488</v>
      </c>
      <c r="AL9" s="1130"/>
      <c r="AM9" s="1130"/>
      <c r="AN9" s="1131"/>
      <c r="AO9" s="269">
        <v>1746187</v>
      </c>
      <c r="AP9" s="269">
        <v>224908</v>
      </c>
      <c r="AQ9" s="270">
        <v>186275</v>
      </c>
      <c r="AR9" s="271">
        <v>20.7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9" t="s">
        <v>489</v>
      </c>
      <c r="AL10" s="1130"/>
      <c r="AM10" s="1130"/>
      <c r="AN10" s="1131"/>
      <c r="AO10" s="272">
        <v>265566</v>
      </c>
      <c r="AP10" s="272">
        <v>34205</v>
      </c>
      <c r="AQ10" s="273">
        <v>28060</v>
      </c>
      <c r="AR10" s="274">
        <v>21.9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9" t="s">
        <v>490</v>
      </c>
      <c r="AL11" s="1130"/>
      <c r="AM11" s="1130"/>
      <c r="AN11" s="1131"/>
      <c r="AO11" s="272" t="s">
        <v>491</v>
      </c>
      <c r="AP11" s="272" t="s">
        <v>491</v>
      </c>
      <c r="AQ11" s="273">
        <v>7123</v>
      </c>
      <c r="AR11" s="274" t="s">
        <v>491</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9" t="s">
        <v>492</v>
      </c>
      <c r="AL12" s="1130"/>
      <c r="AM12" s="1130"/>
      <c r="AN12" s="1131"/>
      <c r="AO12" s="272" t="s">
        <v>491</v>
      </c>
      <c r="AP12" s="272" t="s">
        <v>491</v>
      </c>
      <c r="AQ12" s="273">
        <v>57</v>
      </c>
      <c r="AR12" s="274" t="s">
        <v>491</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9" t="s">
        <v>493</v>
      </c>
      <c r="AL13" s="1130"/>
      <c r="AM13" s="1130"/>
      <c r="AN13" s="1131"/>
      <c r="AO13" s="272">
        <v>160299</v>
      </c>
      <c r="AP13" s="272">
        <v>20646</v>
      </c>
      <c r="AQ13" s="273">
        <v>6435</v>
      </c>
      <c r="AR13" s="274">
        <v>220.8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9" t="s">
        <v>494</v>
      </c>
      <c r="AL14" s="1130"/>
      <c r="AM14" s="1130"/>
      <c r="AN14" s="1131"/>
      <c r="AO14" s="272">
        <v>72513</v>
      </c>
      <c r="AP14" s="272">
        <v>9340</v>
      </c>
      <c r="AQ14" s="273">
        <v>3786</v>
      </c>
      <c r="AR14" s="274">
        <v>146.69999999999999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2" t="s">
        <v>495</v>
      </c>
      <c r="AL15" s="1133"/>
      <c r="AM15" s="1133"/>
      <c r="AN15" s="1134"/>
      <c r="AO15" s="272">
        <v>-141600</v>
      </c>
      <c r="AP15" s="272">
        <v>-18238</v>
      </c>
      <c r="AQ15" s="273">
        <v>-9323</v>
      </c>
      <c r="AR15" s="274">
        <v>95.6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2" t="s">
        <v>177</v>
      </c>
      <c r="AL16" s="1133"/>
      <c r="AM16" s="1133"/>
      <c r="AN16" s="1134"/>
      <c r="AO16" s="272">
        <v>2102965</v>
      </c>
      <c r="AP16" s="272">
        <v>270861</v>
      </c>
      <c r="AQ16" s="273">
        <v>222412</v>
      </c>
      <c r="AR16" s="274">
        <v>21.8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5" t="s">
        <v>500</v>
      </c>
      <c r="AL21" s="1136"/>
      <c r="AM21" s="1136"/>
      <c r="AN21" s="1137"/>
      <c r="AO21" s="285">
        <v>20.48</v>
      </c>
      <c r="AP21" s="286">
        <v>17.59</v>
      </c>
      <c r="AQ21" s="287">
        <v>2.89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5" t="s">
        <v>501</v>
      </c>
      <c r="AL22" s="1136"/>
      <c r="AM22" s="1136"/>
      <c r="AN22" s="1137"/>
      <c r="AO22" s="290">
        <v>95.5</v>
      </c>
      <c r="AP22" s="291">
        <v>95.9</v>
      </c>
      <c r="AQ22" s="292">
        <v>-0.4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8" t="s">
        <v>502</v>
      </c>
      <c r="B26" s="1128"/>
      <c r="C26" s="1128"/>
      <c r="D26" s="1128"/>
      <c r="E26" s="1128"/>
      <c r="F26" s="1128"/>
      <c r="G26" s="1128"/>
      <c r="H26" s="1128"/>
      <c r="I26" s="1128"/>
      <c r="J26" s="1128"/>
      <c r="K26" s="1128"/>
      <c r="L26" s="1128"/>
      <c r="M26" s="1128"/>
      <c r="N26" s="1128"/>
      <c r="O26" s="1128"/>
      <c r="P26" s="1128"/>
      <c r="Q26" s="1128"/>
      <c r="R26" s="1128"/>
      <c r="S26" s="1128"/>
      <c r="T26" s="1128"/>
      <c r="U26" s="1128"/>
      <c r="V26" s="1128"/>
      <c r="W26" s="1128"/>
      <c r="X26" s="1128"/>
      <c r="Y26" s="1128"/>
      <c r="Z26" s="1128"/>
      <c r="AA26" s="1128"/>
      <c r="AB26" s="1128"/>
      <c r="AC26" s="1128"/>
      <c r="AD26" s="1128"/>
      <c r="AE26" s="1128"/>
      <c r="AF26" s="1128"/>
      <c r="AG26" s="1128"/>
      <c r="AH26" s="1128"/>
      <c r="AI26" s="1128"/>
      <c r="AJ26" s="1128"/>
      <c r="AK26" s="1128"/>
      <c r="AL26" s="1128"/>
      <c r="AM26" s="1128"/>
      <c r="AN26" s="1128"/>
      <c r="AO26" s="1128"/>
      <c r="AP26" s="1128"/>
      <c r="AQ26" s="1128"/>
      <c r="AR26" s="1128"/>
      <c r="AS26" s="1128"/>
      <c r="AT26" s="255"/>
    </row>
    <row r="27" spans="1:46" x14ac:dyDescent="0.15">
      <c r="A27" s="297"/>
      <c r="AO27" s="250"/>
      <c r="AP27" s="250"/>
      <c r="AQ27" s="250"/>
      <c r="AR27" s="250"/>
      <c r="AS27" s="250"/>
      <c r="AT27" s="250"/>
    </row>
    <row r="28" spans="1:46" ht="17.25" x14ac:dyDescent="0.15">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7" t="s">
        <v>483</v>
      </c>
      <c r="AP30" s="260"/>
      <c r="AQ30" s="261" t="s">
        <v>484</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8"/>
      <c r="AP31" s="266" t="s">
        <v>485</v>
      </c>
      <c r="AQ31" s="267" t="s">
        <v>486</v>
      </c>
      <c r="AR31" s="268" t="s">
        <v>487</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19" t="s">
        <v>505</v>
      </c>
      <c r="AL32" s="1120"/>
      <c r="AM32" s="1120"/>
      <c r="AN32" s="1121"/>
      <c r="AO32" s="300">
        <v>893895</v>
      </c>
      <c r="AP32" s="300">
        <v>115133</v>
      </c>
      <c r="AQ32" s="301">
        <v>124581</v>
      </c>
      <c r="AR32" s="302">
        <v>-7.6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19" t="s">
        <v>506</v>
      </c>
      <c r="AL33" s="1120"/>
      <c r="AM33" s="1120"/>
      <c r="AN33" s="1121"/>
      <c r="AO33" s="300" t="s">
        <v>491</v>
      </c>
      <c r="AP33" s="300" t="s">
        <v>491</v>
      </c>
      <c r="AQ33" s="301">
        <v>76</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19" t="s">
        <v>507</v>
      </c>
      <c r="AL34" s="1120"/>
      <c r="AM34" s="1120"/>
      <c r="AN34" s="1121"/>
      <c r="AO34" s="300" t="s">
        <v>491</v>
      </c>
      <c r="AP34" s="300" t="s">
        <v>491</v>
      </c>
      <c r="AQ34" s="301">
        <v>163</v>
      </c>
      <c r="AR34" s="302" t="s">
        <v>491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19" t="s">
        <v>508</v>
      </c>
      <c r="AL35" s="1120"/>
      <c r="AM35" s="1120"/>
      <c r="AN35" s="1121"/>
      <c r="AO35" s="300">
        <v>132787</v>
      </c>
      <c r="AP35" s="300">
        <v>17103</v>
      </c>
      <c r="AQ35" s="301">
        <v>24428</v>
      </c>
      <c r="AR35" s="302">
        <v>-30</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19" t="s">
        <v>509</v>
      </c>
      <c r="AL36" s="1120"/>
      <c r="AM36" s="1120"/>
      <c r="AN36" s="1121"/>
      <c r="AO36" s="300">
        <v>21800</v>
      </c>
      <c r="AP36" s="300">
        <v>2808</v>
      </c>
      <c r="AQ36" s="301">
        <v>4294</v>
      </c>
      <c r="AR36" s="302">
        <v>-34.6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19" t="s">
        <v>510</v>
      </c>
      <c r="AL37" s="1120"/>
      <c r="AM37" s="1120"/>
      <c r="AN37" s="1121"/>
      <c r="AO37" s="300" t="s">
        <v>491</v>
      </c>
      <c r="AP37" s="300" t="s">
        <v>491</v>
      </c>
      <c r="AQ37" s="301">
        <v>880</v>
      </c>
      <c r="AR37" s="302" t="s">
        <v>491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2" t="s">
        <v>511</v>
      </c>
      <c r="AL38" s="1123"/>
      <c r="AM38" s="1123"/>
      <c r="AN38" s="1124"/>
      <c r="AO38" s="303" t="s">
        <v>491</v>
      </c>
      <c r="AP38" s="303" t="s">
        <v>491</v>
      </c>
      <c r="AQ38" s="304">
        <v>22</v>
      </c>
      <c r="AR38" s="292" t="s">
        <v>491</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2" t="s">
        <v>512</v>
      </c>
      <c r="AL39" s="1123"/>
      <c r="AM39" s="1123"/>
      <c r="AN39" s="1124"/>
      <c r="AO39" s="300">
        <v>-12433</v>
      </c>
      <c r="AP39" s="300">
        <v>-1601</v>
      </c>
      <c r="AQ39" s="301">
        <v>-5293</v>
      </c>
      <c r="AR39" s="302">
        <v>-69.8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19" t="s">
        <v>513</v>
      </c>
      <c r="AL40" s="1120"/>
      <c r="AM40" s="1120"/>
      <c r="AN40" s="1121"/>
      <c r="AO40" s="300">
        <v>-709337</v>
      </c>
      <c r="AP40" s="300">
        <v>-91362</v>
      </c>
      <c r="AQ40" s="301">
        <v>-99375</v>
      </c>
      <c r="AR40" s="302">
        <v>-8.1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5" t="s">
        <v>287</v>
      </c>
      <c r="AL41" s="1126"/>
      <c r="AM41" s="1126"/>
      <c r="AN41" s="1127"/>
      <c r="AO41" s="300">
        <v>326712</v>
      </c>
      <c r="AP41" s="300">
        <v>42080</v>
      </c>
      <c r="AQ41" s="301">
        <v>49775</v>
      </c>
      <c r="AR41" s="302">
        <v>-15.5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2" t="s">
        <v>483</v>
      </c>
      <c r="AN49" s="1114" t="s">
        <v>516</v>
      </c>
      <c r="AO49" s="1115"/>
      <c r="AP49" s="1115"/>
      <c r="AQ49" s="1115"/>
      <c r="AR49" s="1116"/>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3"/>
      <c r="AN50" s="316" t="s">
        <v>517</v>
      </c>
      <c r="AO50" s="317" t="s">
        <v>518</v>
      </c>
      <c r="AP50" s="318" t="s">
        <v>519</v>
      </c>
      <c r="AQ50" s="319" t="s">
        <v>520</v>
      </c>
      <c r="AR50" s="320" t="s">
        <v>521</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2046018</v>
      </c>
      <c r="AN51" s="322">
        <v>229864</v>
      </c>
      <c r="AO51" s="323">
        <v>61.2</v>
      </c>
      <c r="AP51" s="324">
        <v>200194</v>
      </c>
      <c r="AQ51" s="325">
        <v>5.2</v>
      </c>
      <c r="AR51" s="326">
        <v>56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1508462</v>
      </c>
      <c r="AN52" s="330">
        <v>169471</v>
      </c>
      <c r="AO52" s="331">
        <v>84.5</v>
      </c>
      <c r="AP52" s="332">
        <v>106422</v>
      </c>
      <c r="AQ52" s="333">
        <v>20.100000000000001</v>
      </c>
      <c r="AR52" s="334">
        <v>64.400000000000006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1278714</v>
      </c>
      <c r="AN53" s="322">
        <v>147165</v>
      </c>
      <c r="AO53" s="323">
        <v>-36</v>
      </c>
      <c r="AP53" s="324">
        <v>196914</v>
      </c>
      <c r="AQ53" s="325">
        <v>-1.6</v>
      </c>
      <c r="AR53" s="326">
        <v>-34.4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1004363</v>
      </c>
      <c r="AN54" s="330">
        <v>115590</v>
      </c>
      <c r="AO54" s="331">
        <v>-31.8</v>
      </c>
      <c r="AP54" s="332">
        <v>98966</v>
      </c>
      <c r="AQ54" s="333">
        <v>-7</v>
      </c>
      <c r="AR54" s="334">
        <v>-24.8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1965225</v>
      </c>
      <c r="AN55" s="322">
        <v>234095</v>
      </c>
      <c r="AO55" s="323">
        <v>59.1</v>
      </c>
      <c r="AP55" s="324">
        <v>204757</v>
      </c>
      <c r="AQ55" s="325">
        <v>4</v>
      </c>
      <c r="AR55" s="326">
        <v>55.1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1588570</v>
      </c>
      <c r="AN56" s="330">
        <v>189228</v>
      </c>
      <c r="AO56" s="331">
        <v>63.7</v>
      </c>
      <c r="AP56" s="332">
        <v>106071</v>
      </c>
      <c r="AQ56" s="333">
        <v>7.2</v>
      </c>
      <c r="AR56" s="334">
        <v>56.5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2828235</v>
      </c>
      <c r="AN57" s="322">
        <v>350811</v>
      </c>
      <c r="AO57" s="323">
        <v>49.9</v>
      </c>
      <c r="AP57" s="324">
        <v>194971</v>
      </c>
      <c r="AQ57" s="325">
        <v>-4.8</v>
      </c>
      <c r="AR57" s="326">
        <v>54.7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2095271</v>
      </c>
      <c r="AN58" s="330">
        <v>259895</v>
      </c>
      <c r="AO58" s="331">
        <v>37.299999999999997</v>
      </c>
      <c r="AP58" s="332">
        <v>105966</v>
      </c>
      <c r="AQ58" s="333">
        <v>-0.1</v>
      </c>
      <c r="AR58" s="334">
        <v>37.4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1737854</v>
      </c>
      <c r="AN59" s="322">
        <v>223835</v>
      </c>
      <c r="AO59" s="323">
        <v>-36.200000000000003</v>
      </c>
      <c r="AP59" s="324">
        <v>224172</v>
      </c>
      <c r="AQ59" s="325">
        <v>15</v>
      </c>
      <c r="AR59" s="326">
        <v>-51.2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1085727</v>
      </c>
      <c r="AN60" s="330">
        <v>139841</v>
      </c>
      <c r="AO60" s="331">
        <v>-46.2</v>
      </c>
      <c r="AP60" s="332">
        <v>117611</v>
      </c>
      <c r="AQ60" s="333">
        <v>11</v>
      </c>
      <c r="AR60" s="334">
        <v>-57.2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1971209</v>
      </c>
      <c r="AN61" s="337">
        <v>237154</v>
      </c>
      <c r="AO61" s="338">
        <v>19.600000000000001</v>
      </c>
      <c r="AP61" s="339">
        <v>204202</v>
      </c>
      <c r="AQ61" s="340">
        <v>3.6</v>
      </c>
      <c r="AR61" s="326">
        <v>16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1456479</v>
      </c>
      <c r="AN62" s="330">
        <v>174805</v>
      </c>
      <c r="AO62" s="331">
        <v>21.5</v>
      </c>
      <c r="AP62" s="332">
        <v>107007</v>
      </c>
      <c r="AQ62" s="333">
        <v>6.2</v>
      </c>
      <c r="AR62" s="334">
        <v>15.3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rGjg9ZcfbZ7kMBFUbNCAtMAdAVrbcMAgm8hW9v5nuzUkTdozTkOUHAxGwSDm8VG0uZ0kBjVqF0S7sRKujzTlAQ==" saltValue="BVOJI7h64K0rCV0x6RnJf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480</v>
      </c>
    </row>
    <row r="120" spans="125:125" ht="13.5" hidden="1" customHeight="1" x14ac:dyDescent="0.15"/>
    <row r="121" spans="125:125" ht="13.5" hidden="1" customHeight="1" x14ac:dyDescent="0.15">
      <c r="DU121" s="247"/>
    </row>
  </sheetData>
  <sheetProtection algorithmName="SHA-512" hashValue="bY21jaiod1ntAZCAoFTTGetEBipa3kcNThCvLgDFwIfcM0DundlfYT9w42Ctijrj3qg3L/7OtUpNP8nlmUlTew==" saltValue="P1EXpELACTV9IqTlwu6dC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480</v>
      </c>
    </row>
  </sheetData>
  <sheetProtection algorithmName="SHA-512" hashValue="Hqr3e/b6T0xPD16TnI3mWjQ5eF7fSEnQEGLhnJiWvddAgHbp8EqztXWPco5FAjY2W9AqUTua0LtSoY1yLjDrsw==" saltValue="fqCdhHAPz1kHiBfH7J3TF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38" t="s">
        <v>3</v>
      </c>
      <c r="D47" s="1138"/>
      <c r="E47" s="1139"/>
      <c r="F47" s="11">
        <v>82.27</v>
      </c>
      <c r="G47" s="12">
        <v>94.92</v>
      </c>
      <c r="H47" s="12">
        <v>108.72</v>
      </c>
      <c r="I47" s="12">
        <v>106.46</v>
      </c>
      <c r="J47" s="13">
        <v>106.02</v>
      </c>
    </row>
    <row r="48" spans="2:10" ht="57.75" customHeight="1" x14ac:dyDescent="0.15">
      <c r="B48" s="14"/>
      <c r="C48" s="1140" t="s">
        <v>4</v>
      </c>
      <c r="D48" s="1140"/>
      <c r="E48" s="1141"/>
      <c r="F48" s="15">
        <v>13.83</v>
      </c>
      <c r="G48" s="16">
        <v>21.6</v>
      </c>
      <c r="H48" s="16">
        <v>4.68</v>
      </c>
      <c r="I48" s="16">
        <v>5.45</v>
      </c>
      <c r="J48" s="17">
        <v>4.3499999999999996</v>
      </c>
    </row>
    <row r="49" spans="2:10" ht="57.75" customHeight="1" thickBot="1" x14ac:dyDescent="0.2">
      <c r="B49" s="18"/>
      <c r="C49" s="1142" t="s">
        <v>5</v>
      </c>
      <c r="D49" s="1142"/>
      <c r="E49" s="1143"/>
      <c r="F49" s="19">
        <v>13</v>
      </c>
      <c r="G49" s="20">
        <v>23.95</v>
      </c>
      <c r="H49" s="20" t="s">
        <v>535</v>
      </c>
      <c r="I49" s="20" t="s">
        <v>536</v>
      </c>
      <c r="J49" s="21" t="s">
        <v>537</v>
      </c>
    </row>
    <row r="50" spans="2:10" x14ac:dyDescent="0.15"/>
  </sheetData>
  <sheetProtection algorithmName="SHA-512" hashValue="7Rn4k+4QOHx0Xx6HYRKCIV6G5ywQUVuOos/plJzWiDNGGtaxAx0PFHarzJFcfOCTWxvm+6Hi9KAtwap0hz0HRA==" saltValue="TrYnn/uw1RKJtGMcb12B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2026-03-12T23:55:53Z</cp:lastPrinted>
  <dcterms:created xsi:type="dcterms:W3CDTF">2026-02-23T08:52:45Z</dcterms:created>
  <dcterms:modified xsi:type="dcterms:W3CDTF">2026-03-24T02:02:50Z</dcterms:modified>
  <cp:category/>
</cp:coreProperties>
</file>